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ÚV\práce od 10.11\40613\"/>
    </mc:Choice>
  </mc:AlternateContent>
  <bookViews>
    <workbookView xWindow="0" yWindow="0" windowWidth="19200" windowHeight="6555"/>
  </bookViews>
  <sheets>
    <sheet name="Souhrn dle kategorií" sheetId="5" r:id="rId1"/>
    <sheet name="SOUHRN dle aktivit" sheetId="4" state="hidden" r:id="rId2"/>
    <sheet name="Projekty_ÚK" sheetId="3" r:id="rId3"/>
    <sheet name="Strat Proj ÚK Restart 4.AP" sheetId="7" state="hidden" r:id="rId4"/>
    <sheet name="Projekty UK další subjekty" sheetId="8" state="hidden" r:id="rId5"/>
    <sheet name="Projekty_MSK" sheetId="1" r:id="rId6"/>
    <sheet name="Projekty_KVK" sheetId="6" r:id="rId7"/>
    <sheet name="MPO podněty" sheetId="9" r:id="rId8"/>
    <sheet name="ČEZ UK" sheetId="10" state="hidden" r:id="rId9"/>
    <sheet name="ČEZ KVK" sheetId="11" state="hidden" r:id="rId10"/>
    <sheet name="ČEZ v MSK" sheetId="12" state="hidden" r:id="rId11"/>
  </sheets>
  <externalReferences>
    <externalReference r:id="rId12"/>
  </externalReferences>
  <definedNames>
    <definedName name="_xlnm._FilterDatabase" localSheetId="8" hidden="1">'ČEZ UK'!$A$5:$J$58</definedName>
    <definedName name="_xlnm._FilterDatabase" localSheetId="4" hidden="1">'Projekty UK další subjekty'!$B$5:$T$77</definedName>
    <definedName name="_xlnm._FilterDatabase" localSheetId="6" hidden="1">Projekty_KVK!$A$9:$M$64</definedName>
    <definedName name="_xlnm._FilterDatabase" localSheetId="5" hidden="1">Projekty_MSK!$A$9:$N$41</definedName>
    <definedName name="_xlnm._FilterDatabase" localSheetId="2" hidden="1">Projekty_ÚK!$A$9:$M$126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8" i="5" l="1"/>
  <c r="D17" i="5"/>
  <c r="D16" i="5"/>
  <c r="D15" i="5"/>
  <c r="D14" i="5"/>
  <c r="D13" i="5"/>
  <c r="D12" i="5"/>
  <c r="D11" i="5"/>
  <c r="D10" i="5"/>
  <c r="D9" i="5"/>
  <c r="D8" i="5"/>
  <c r="D7" i="5"/>
  <c r="D6" i="5"/>
  <c r="F19" i="5"/>
  <c r="B17" i="5"/>
  <c r="B16" i="5"/>
  <c r="B14" i="5"/>
  <c r="B13" i="5"/>
  <c r="B12" i="5"/>
  <c r="B18" i="5"/>
  <c r="B11" i="5"/>
  <c r="M4" i="3"/>
  <c r="B10" i="5" s="1"/>
  <c r="B9" i="5"/>
  <c r="B8" i="5"/>
  <c r="B7" i="5"/>
  <c r="B6" i="5"/>
  <c r="N39" i="1"/>
  <c r="N40" i="1"/>
  <c r="B19" i="5" l="1"/>
  <c r="C18" i="5"/>
  <c r="G18" i="5" s="1"/>
  <c r="M64" i="6"/>
  <c r="M41" i="1" l="1"/>
  <c r="E58" i="10" l="1"/>
  <c r="E57" i="10"/>
  <c r="E56" i="10"/>
  <c r="E55" i="10"/>
  <c r="E54" i="10"/>
  <c r="E53" i="10"/>
  <c r="E52" i="10"/>
  <c r="E44" i="10"/>
  <c r="E40" i="10"/>
  <c r="E39" i="10"/>
  <c r="E37" i="10"/>
  <c r="E29" i="10"/>
  <c r="E21" i="10"/>
  <c r="E18" i="10"/>
  <c r="E14" i="10"/>
  <c r="E12" i="10"/>
  <c r="E11" i="10"/>
  <c r="E9" i="10"/>
  <c r="E8" i="10"/>
  <c r="E7" i="10"/>
  <c r="E6" i="10"/>
  <c r="E1" i="10" l="1"/>
  <c r="N11" i="1"/>
  <c r="N12" i="1"/>
  <c r="N13" i="1"/>
  <c r="N14" i="1"/>
  <c r="N15" i="1"/>
  <c r="N16" i="1"/>
  <c r="N17" i="1"/>
  <c r="N18" i="1"/>
  <c r="N19" i="1"/>
  <c r="N20" i="1"/>
  <c r="N21" i="1"/>
  <c r="N22" i="1"/>
  <c r="N23" i="1"/>
  <c r="N24" i="1"/>
  <c r="N25" i="1"/>
  <c r="N26" i="1"/>
  <c r="N27" i="1"/>
  <c r="N28" i="1"/>
  <c r="N29" i="1"/>
  <c r="C16" i="5" s="1"/>
  <c r="G16" i="5" s="1"/>
  <c r="N30" i="1"/>
  <c r="N31" i="1"/>
  <c r="N32" i="1"/>
  <c r="N33" i="1"/>
  <c r="N34" i="1"/>
  <c r="N35" i="1"/>
  <c r="N36" i="1"/>
  <c r="N37" i="1"/>
  <c r="N38" i="1"/>
  <c r="N10" i="1"/>
  <c r="G15" i="5"/>
  <c r="N10" i="3"/>
  <c r="G6" i="5" l="1"/>
  <c r="D19" i="5"/>
  <c r="C8" i="5"/>
  <c r="G8" i="5" s="1"/>
  <c r="C17" i="5"/>
  <c r="G17" i="5" s="1"/>
  <c r="C7" i="5"/>
  <c r="N41" i="1"/>
  <c r="C14" i="5"/>
  <c r="G14" i="5" s="1"/>
  <c r="C13" i="5"/>
  <c r="G13" i="5" s="1"/>
  <c r="C12" i="5"/>
  <c r="G12" i="5" s="1"/>
  <c r="C11" i="5"/>
  <c r="G11" i="5" s="1"/>
  <c r="C10" i="5"/>
  <c r="G10" i="5" s="1"/>
  <c r="C9" i="5"/>
  <c r="G9" i="5" s="1"/>
  <c r="C19" i="5" l="1"/>
  <c r="B20" i="5" s="1"/>
  <c r="G7" i="5"/>
  <c r="G19" i="5" s="1"/>
</calcChain>
</file>

<file path=xl/comments1.xml><?xml version="1.0" encoding="utf-8"?>
<comments xmlns="http://schemas.openxmlformats.org/spreadsheetml/2006/main">
  <authors>
    <author>Autor</author>
  </authors>
  <commentList>
    <comment ref="M11" authorId="0" shapeId="0">
      <text>
        <r>
          <rPr>
            <b/>
            <sz val="9"/>
            <color indexed="81"/>
            <rFont val="Tahoma"/>
            <family val="2"/>
            <charset val="238"/>
          </rPr>
          <t>Autor:</t>
        </r>
        <r>
          <rPr>
            <sz val="9"/>
            <color indexed="81"/>
            <rFont val="Tahoma"/>
            <family val="2"/>
            <charset val="238"/>
          </rPr>
          <t xml:space="preserve">
Změna částky z 400 mil. Kč na 512 mil. Kč</t>
        </r>
      </text>
    </comment>
  </commentList>
</comments>
</file>

<file path=xl/comments2.xml><?xml version="1.0" encoding="utf-8"?>
<comments xmlns="http://schemas.openxmlformats.org/spreadsheetml/2006/main">
  <authors>
    <author>Autor</author>
  </authors>
  <commentList>
    <comment ref="B21" authorId="0" shapeId="0">
      <text>
        <r>
          <rPr>
            <b/>
            <sz val="9"/>
            <color indexed="81"/>
            <rFont val="Tahoma"/>
            <family val="2"/>
            <charset val="238"/>
          </rPr>
          <t>Autor:</t>
        </r>
        <r>
          <rPr>
            <sz val="9"/>
            <color indexed="81"/>
            <rFont val="Tahoma"/>
            <family val="2"/>
            <charset val="238"/>
          </rPr>
          <t xml:space="preserve">
Projekt pod Čezem a.s., zatím není nositel určen</t>
        </r>
      </text>
    </comment>
  </commentList>
</comments>
</file>

<file path=xl/sharedStrings.xml><?xml version="1.0" encoding="utf-8"?>
<sst xmlns="http://schemas.openxmlformats.org/spreadsheetml/2006/main" count="3304" uniqueCount="1519">
  <si>
    <t>v mil. Kč</t>
  </si>
  <si>
    <t>UK (vysoká a střední připravenost)</t>
  </si>
  <si>
    <t>MSK (vysoká a střední připravenost)</t>
  </si>
  <si>
    <t>KVK (bez rozlišení)</t>
  </si>
  <si>
    <t>Z toho velké podniky - UK, KVK, MSK - velká připravenost</t>
  </si>
  <si>
    <t xml:space="preserve">Resorty - evidence záměrů s potenciálem do FST </t>
  </si>
  <si>
    <t>Souhrn v mld. Kč.</t>
  </si>
  <si>
    <t>Čistá mobilita</t>
  </si>
  <si>
    <t>Digitalizace</t>
  </si>
  <si>
    <t>Energetická účinnost</t>
  </si>
  <si>
    <t>Investice do MSP</t>
  </si>
  <si>
    <t>Investice do VVI</t>
  </si>
  <si>
    <t>Modernizace energetiky</t>
  </si>
  <si>
    <t>Oběhové hospodářství</t>
  </si>
  <si>
    <t>Obnova lokalit</t>
  </si>
  <si>
    <t>OZE - čistá energie</t>
  </si>
  <si>
    <t>Podpora podnikání</t>
  </si>
  <si>
    <t>Podpora vzdělávání</t>
  </si>
  <si>
    <t>Rekvalifikace</t>
  </si>
  <si>
    <t>Nezařazeno</t>
  </si>
  <si>
    <t>Celkem</t>
  </si>
  <si>
    <t>Celkem do FST</t>
  </si>
  <si>
    <t>k 19.8.2020</t>
  </si>
  <si>
    <t>bez rozlišení subjektů</t>
  </si>
  <si>
    <t>ÚK</t>
  </si>
  <si>
    <t>MSK</t>
  </si>
  <si>
    <t>KVK</t>
  </si>
  <si>
    <t>a</t>
  </si>
  <si>
    <t xml:space="preserve">produktivní investice do malých a středních podniků, včetně začínajících podniků, vedoucí k hospodářské diverzifikaci a přeměně; </t>
  </si>
  <si>
    <t>b</t>
  </si>
  <si>
    <t xml:space="preserve">investice do zakládání nových podniků, mimo jiné prostřednictvím podnikatelských inkubátorů a poradenských služeb; </t>
  </si>
  <si>
    <t>c</t>
  </si>
  <si>
    <t>investice do výzkumu a inovací a podpora přenosu pokročilých technologií</t>
  </si>
  <si>
    <t>d</t>
  </si>
  <si>
    <t>investice do zavádění technologií a infrastruktur pro dostupnou čistou energii, do snižování emisí skleníkových plynů, energetické účinnosti a energie z obnovitelných zdrojů</t>
  </si>
  <si>
    <t>investice do udržitelné místní mobility, včetně dekarbonizace sektoru místní dopravy;</t>
  </si>
  <si>
    <t>e</t>
  </si>
  <si>
    <t>investice do digitalizace a digitálního připojení;</t>
  </si>
  <si>
    <t>f</t>
  </si>
  <si>
    <t xml:space="preserve">investice do obnovy a dekontaminace lokalit, rekultivace půdy a projektů pro nové využití; </t>
  </si>
  <si>
    <t>g</t>
  </si>
  <si>
    <t xml:space="preserve">investice do posílení oběhového hospodářství mimo jiné předcházením vzniku odpadů, jejich snižováním, účinným využíváním zdrojů, opětovným používáním a recyklace; </t>
  </si>
  <si>
    <t>h</t>
  </si>
  <si>
    <t xml:space="preserve">zvyšování kvalifikace a rekvalifikace pracovníků; </t>
  </si>
  <si>
    <t>ch</t>
  </si>
  <si>
    <t xml:space="preserve">pomoc při hledání zaměstnání pro uchazeče o zaměstnání; </t>
  </si>
  <si>
    <t>i</t>
  </si>
  <si>
    <t>aktivní začleňování uchazečů o zaměstnání;</t>
  </si>
  <si>
    <t>j</t>
  </si>
  <si>
    <t>technická pomoc</t>
  </si>
  <si>
    <t xml:space="preserve">Celkem </t>
  </si>
  <si>
    <t>Přehled potencionálních projektů pro financování skrze FST - Ústecký kraj</t>
  </si>
  <si>
    <t>k 18.9.2020</t>
  </si>
  <si>
    <t>Legenda( připravenost</t>
  </si>
  <si>
    <t>Vysoká připravenost</t>
  </si>
  <si>
    <t xml:space="preserve">rozpracovanost PD a realizace/podání žádosti do 2022
</t>
  </si>
  <si>
    <t>Střední připravenost</t>
  </si>
  <si>
    <t xml:space="preserve">vstupní studie – příprava PD a realizace/a podání žádosti do 2023
</t>
  </si>
  <si>
    <t>Nízká připravenost</t>
  </si>
  <si>
    <t xml:space="preserve">realizace 2024-2027
</t>
  </si>
  <si>
    <t xml:space="preserve">Číslo projektu </t>
  </si>
  <si>
    <t>Tematická oblast</t>
  </si>
  <si>
    <t>Připravenost</t>
  </si>
  <si>
    <t>Nositel projektu/developer</t>
  </si>
  <si>
    <t>typ subjektu (municipalita, velký podnik atp.)</t>
  </si>
  <si>
    <t xml:space="preserve">Název projektu </t>
  </si>
  <si>
    <t>Popis projektu</t>
  </si>
  <si>
    <t>Stav přpravenosti - popis</t>
  </si>
  <si>
    <t>Vazba na aktivitu FST</t>
  </si>
  <si>
    <t>Tvorba pracovních míst (Ano/Ne)</t>
  </si>
  <si>
    <t>Realizace</t>
  </si>
  <si>
    <t>Doložená fiše</t>
  </si>
  <si>
    <t>Rozpočet (mil. Kč)</t>
  </si>
  <si>
    <t>Investsice do VVI/kombinace</t>
  </si>
  <si>
    <t>Vysoká</t>
  </si>
  <si>
    <t>Municipality</t>
  </si>
  <si>
    <t>Multifunkční komplex - PZ Triangle</t>
  </si>
  <si>
    <t>Vybudování "průmyslové laboratoře" v areálu PZ Triangle jako chytrého průmyslového parku. Projekt zahrnuje vybudování výzkumně vzdělávacího centra - místa pro veletrhy, veletrhy práce, prostory školícího, konferenčního centra, zábavně-vzdělávací park. Na silničním okruhu zóny bude vybudován testovacího okruhu pro autonomní systémy.
Projekt bude dále zahrnovat chytrá řešení v oblasti čisté energetiky (využití vodíku, fotovoltaiky, inteligentní prvky pro úspory energií v budovách,  apod.).</t>
  </si>
  <si>
    <t>Studie proveditelnosti na budovu vzdělávacího centra, dále nutná projektová příprava na čisté zdroje energie, zázemí, okruh pro testování vozidel atd.</t>
  </si>
  <si>
    <t xml:space="preserve">c) investice do výzkumu a inovací a podpora přenosu pokročilých technologií  
</t>
  </si>
  <si>
    <t>Ano</t>
  </si>
  <si>
    <t>2021-2025</t>
  </si>
  <si>
    <t>energetická účinnost/kombinace</t>
  </si>
  <si>
    <t xml:space="preserve">Energetický mix na PZ Triangle </t>
  </si>
  <si>
    <t>Vybudování technologických celků pro zásobování jednotlivými formami energie průmyslové zóny Triangl v Ústeckém kraji a současně realizace výzkumných aktivit:
a) Fotovoltaické systémy s akumulací elektřiny
b) Kombinovaná výroba elektřiny a tepla
c) Stanice moderní mobility (CNG/LNG/Elektro/Vodík)
d) Vodíkové technologie pro mobilitu, akumulaci výkonu/kapacity, Power-to-Gas                                 e) Malé modulární jaderné reaktory
f) Demand Side Energy Management – moderní a efektivní nadřazený řídící systém energetiky</t>
  </si>
  <si>
    <t>nutná projektová příprava na čisté zdroje energie</t>
  </si>
  <si>
    <t xml:space="preserve">
d) investice do zavádění  technologií a infrastruktur pro cenově dostupnou čistou energii, do snižování emisí skeníkových plynů, energetické účinnosti a energie z obnovitelných zdrojů</t>
  </si>
  <si>
    <t>Kampus řemesel</t>
  </si>
  <si>
    <t xml:space="preserve">Jedná se o výstavbu nových budov a rekonstrukce stávajících budov, aby se současná centra výuky situovala do jednoho nového centra. Součástí budou energeticky úsporná řešení inteligentní (smart) prvky chytré budovy (současně propojeny s výukou - "školní pomůcka"), testovací centrum Průmyslu 4.0.  Projekt bude také řešit inovace ve vzdělávání, propojení s VŠ, se zaměstnavateli. 
</t>
  </si>
  <si>
    <t>Projektová dokumentace zpracována, nutná aktualizace, která bude rozšířena o prvky inteligentní budovy s nízkou energetickou náročností a s prvky pro interaktivní výuku technických oborů. Platné stavební povolení pro realizaci projektu.</t>
  </si>
  <si>
    <t>Konektivita SW a HW na středních školách v předepsaném standardu</t>
  </si>
  <si>
    <t xml:space="preserve">Jedná o zajištění standardů konektivity a dovybavení hardwaru a softwaru na 15 páteřních středních školách Ústeckého kraje </t>
  </si>
  <si>
    <t>Zpracovaná studie proveditelnosti.</t>
  </si>
  <si>
    <t xml:space="preserve">e) investice do digitalizace a digitálního propojení </t>
  </si>
  <si>
    <t>2021-2022</t>
  </si>
  <si>
    <t>Datové centrum</t>
  </si>
  <si>
    <t xml:space="preserve">Vybudování  Datového centra RONDEL  (DC) v  Ústí nad Labem. DC bude zajišťovat infrastrukturní a SW služby, serverhousing (prostor v DC je pronajímán k umístění vlastního HW, zejm. serverů) a serverhosting (DC pronajímá virtuální / výpočetní výkon a úložný prostor v HW vlastněném provozovatelem DC).
V první fázi projektu bude DC zajišťovat potřeby Ústeckého kraje, Statutárního města Ústí nad Labem (včetně podřízených, zřizovaných organizací), Krajská zdravotní a.s. UJEP a ICUK. V této fázi se bude jednat o náklady spojené zejména s pořízením HW a SW pro DC, personálním zajištěním fungování centra a zajištěním vybudování optických datových tras pro propojení všech zainteresovaných subjektů. Další fáze projektu, pak budou souviset s rekonstrukcí budovy DC na chytrý objekt, v budoucnu se též počítá s využitelností DC i pro další subjekty veřejné správy z regionu i pro případné zájemce ze soukromého sektoru. 
Další aktivity:
- nabídka řešení kybernetické bezpečnosti, možnosti využít zálohovací kapacity, centralizace a standardizace vybraných služeb (přínosné zejm. směrem k podřízeným / zřizovaným organizacím) a sdílení personálních kapacit (zvýšení odbornosti a zachování nebo dokonce snížení stávajících osobních nákladů pro všechny zúčastněné subjekty).
 - školící centrum, synergie plynoucí z propojování znalostí a rozšiřování zkušeností zaměstnanců všech partnerů a díky tomu další zvýšení efektivity při poskytování služeb dovnitř do organizace partnera. U všech partnerů tak lze předpokládat průběžné zvyšování znalostí a zkušeností všech dotčených zaměstnanců i bez investic do specializovaných školení.
-  provoz a rozvoj Digitální datové platformy ÚK  PORTABO (strategický projekt ÚK).
Jedná se o digitální datovou platformu pro celé území Ústeckého kraje, kterou budou využívat jak obce, města a kraj ke své činnosti, tak také 3. strany, které budou mít přístup k otevřeným datovým sadám pro jejich další zhodnocení. Jednotná datová platforma bude přístupná všem obcím a městům Ústeckého kraje na základě dobrovolnosti a vzájemné výhodnosti. Kraj, obce i města poskytují data do datové platformy a zpět dostávají analytické výstupy dle vlastního požadavku a potřeb. V první fázi se připravují 4 domény: doprava (optimalizace dopravních uzlů pro občany), energetika ( energetické úspory),  životní prostředí (monitoring vodního režimu na území, hlášení pro krizový management….), e-government.
Ve druhé fázi se budou navazovat další 3 domény: zdravotnictví, školství, sociální služby. Předpokládané náklady: 50 mil.Kč  
</t>
  </si>
  <si>
    <t xml:space="preserve">Příprava nákupu prostor Datového centra Ústeckým krajem v objektu datové centrum RONDEL Masarykova 750/316, 400 01 Ústí nad Labem krajem. Fáze zřizování příspěvkové organizace ÚK, která zajistí provoz a fungování Datového centra.  </t>
  </si>
  <si>
    <t xml:space="preserve">e) investice do digitalizace a digitálního propojení 
h) zvyšování kvalifikace a rekvalifikace pracovníků </t>
  </si>
  <si>
    <t>Ne</t>
  </si>
  <si>
    <t>2021-2024</t>
  </si>
  <si>
    <t>Nízká</t>
  </si>
  <si>
    <t>ENERGIE Holding a.s.</t>
  </si>
  <si>
    <t>VP</t>
  </si>
  <si>
    <t>Komplexní transformace systému centrálního vytápění města Litoměřice</t>
  </si>
  <si>
    <t>Hlavním cílem projektu je celková transformace stávající výtopny, která je v současnosti 100% závislá na importovaném fosilním palivu (hnědé uhlí) na moderní teplárnu s vysokou efektivností (využití kogenerace nebo trigenerace) a současně šetrnou k životnímu prostředí. Projekt bude v největší možné míře využívat místně dostupné obnovitelné a alternativní zdroje energie. Použité řešení koresponduje s dlouhodobými cíli ochrany životního prostředí přijatých na úrovni EU (Green Deal), ČR i města Litoměřice (Energetický plán města). Navrhované komplexní řešení transformace typického uhelného zdroje je do budoucna replikovatelné i pro další uhelné teplárny a regiony v rámci ČR
Pro dosažení cíle bude navrženo několik skupin aktivit, které jsou rozděleny do 3 hlavních fází – přípravné – realizační- provozní - a zahrnují:  
1. detailní analýzy (studie proveditelnosti, due diligence, FAE atd.)
2. komunikační strategii vč. analýzy socioekonomických a environmentálních dopadů, využití metody life cycle assessment, projednávání s veřejností a místními aktéry pro zajištění akceptability navržené transformace
3. nové přístupy pro aktivní participaci veřejnosti do vlastní transformace např. formou budování komunitních elektráren a dalších OZE, 
4. vlastní investice do moderních zdrojů a distribuce energie splňující kritéria Smart city, průmysl 4.0 apod., zahrnující:
a) investice do obnovy, rozšíření nebo výstavby nových sítí dálkového vytápění / chlazení, včetně sítí založených na kombinované výrobě tepla a elektřiny (CHP), decentralizovaných systémů KVET
b) Investice do energetické účinnosti a řízení</t>
  </si>
  <si>
    <t xml:space="preserve">Transformace uhelné výtopny Litoměřice je připravována již několik let i s ohledem na aktivity města Litoměřice v oblasti výzkumu využití geotermální energie. Společnost MVV/EH uzavřela za tímto účelem s městem Litoměřice memorandum již v roce 2013 a v současnosti je připravována jeho aktualizace s ohledem na spolupráci na navrhovaném projektu. V letech 2016-2020 bylo v Litoměřicích vybudováno výzkumné centrum RINGEN a vznikla nová příležitost využít připravovaný geotermální zdroj jako jeden z možných zdrojů pro modernizaci výtopny. 
V současnosti má nositel projektu zpracovaný přehled dostupných technologií, jež by mohly být předmětem úvodní analýzy a má zkušenosti se zaváděním některých z nich ve svých závodech v ČR i Německu. Společnost disponuje kvalitním realizačním týmem, který má zkušenosti se zaváděním nových technologií a který bude úzce spolupracovat rovněž s odborníky z akademické a výzkumné sféry pro zajištění objektivního vyhodnocení navržených technologických řešení a jejich dlouhodobých ekonomických, environmentálních i sociálních přínosů a dopadů. 
</t>
  </si>
  <si>
    <t>d) investice do zavádění technologií a infrastruktur pro cenově dostupnou čistou energii, do snižování emisí skleníkových plynů, energetické účinnosti a energie z obnovitelných zdrojů</t>
  </si>
  <si>
    <t>2022-2028</t>
  </si>
  <si>
    <t>Univerzita J. E. Purkyně v Ústí nad Labem</t>
  </si>
  <si>
    <t>VVI</t>
  </si>
  <si>
    <t>MATECH - materiály a technologie s vysokým aplikačním potenciálem a celospolečenským dopadem</t>
  </si>
  <si>
    <t>Cíle projektu MATECH: Sdružit lidské, materiální a výzkumné infrastrukturní zdroje Ústeckého regionu a partnerů do jednoho celku a vytvořit tak výzkumnou základnu pro inovativní materiálové technologie orientované na národní priority a současné globální výzvy s dopadem na posílení inovačního potenciálu lidské zdroje a konkurence- schopnost Ústeckého kraje. MATECH je projekt strategického partnerství pro využití a dobudování výzkumných kapacit zaměřených na současné globální výzvy v oblasti prostředí pro kvalitní život. Strategickým cílem projektu je posílení inovačního potenciálu a konkurenceschopnosti Ústeckého regionu a vytvoření podmínek pro posun zaměření velkoobjemového chemického průmyslu ke speciálním chemikáliím a nanomateriálům s vysokou přidanou hodnotou, což přispěje k celkovému rozvoji Ústeckého regionu.  Strategie k dosažení cíle: Projekt MATECH reflektuje současné priority Evropské komise a Ústeckého kraje a plánuje výstupy v oblastech, vytyčených fondem pro spravedlivou transformaci. Inovační strategie projektu je založena na využití zvládnuté technologie přípravy výše uvedených nanomateriálů a plánuje zaměřit svoje úsilí na vývoj funkčních jednotek a zařízení pro specifické funkce na bázi těchto nanomateriálů ve spolupráci s průmyslovými partnery. Způsob řešení spočívá ve vývoji nanokompozitů na bázi nanomateriálů a chemické modifikaci nanomateriálů směřující k využití pro specifické funkce jako je separace odpadních plynů,  selektívní filtrace plynová a kapalinová, záchyt CO2 a vodíku v pyrolýzních plynech, antimikrobiální funkce, selektívní sorpce, transport léčiv v organizmu, senzorika atd. Vývoj bude kombinovat základní a aplikovaný výzkum tak, aby výstupy byly jak originální publikace v mezinárodních časopisech s impaktním fakotrem, tak i patenty, užitné vzory a ověřené technologie ve spolupráci s průmyslovými partnery. Spolupráce s průmyslovými partnery bude klíčová jak ve výzkumu, tak i v realizační fázi při testování funkčnosti zařízení na bázi nanomateriálů a jejich kompozitů.   Projektový tým: Projektový tým MATECH zahrnuje: (1) Tým UJEP složený z kooperujících pracovních skupin 4 fakult UJEP: PřF, FŽP, FSI a FSE; (2) tým partnera UniCre; (3) tým partnera ÚFCH JH AVČR a (4) tým partnera ÚACH AVČR v Řeži.                                                                                                                                                                                         Výstupy projektu:                                                                                                                                                                                                                                                               - Výzkumná infrastruktura a výzkumný tým na světové úrovni v Ústeckém regionu;
- Funkční jednotky a zařízení na bázi chemicky modifikovaných nanomateriálů a nanokompozitů využitelné v široké škále aplikací, zejména pak v ochraně životního prostředí – snižování emisí z průmyslových pyrolýzních procesů, při recyklačních technologiích, v úpravě odpadních a povrchových vod, v remediačních technologiích …
- Nové lékové formy a biosenzory pro lékařskou diagnostiku; nanomateriály jako substráty a opěrné konstrukce pro tkáňové inženýrství 
- Nové technologie pro „zelené chemikálie“ a cirkulární ekonomiku.
- Materiály pro vodíkovou energetiku
- Inovativní funkční povrchy pro specifické funkce pro širší škálu využití od medicínských aplikací až po strojírenství.</t>
  </si>
  <si>
    <t>Připravenost z hlediska technologického, vědeckého i personálního: Díky projektu velké výzkumné infrastruktury NanoEnviCz : „Nanomateriály pro ochranu životního prostředí a udržitelnou budoucnost“ (LM2015073) který řeší výzkumné týmy PřF a FŽP ve spolupráci s ÚACH a ÚFCH JH byla na UJEP vybudována výzkumná základna pro nanotechnologie a nanomateriály pro širokou škálu využití od ochrany životního prostředí přes strojírenství až po biomedicínské aplikace. Technologie, které jsme vybudovali, jsou využitelné jak pro chemicky modifikované membrány pro záchyt pyrolýzních plynů a snižování emisí, membrány pro úpravu povrchových a odpadních vod, smart textilie pro ochranu proti toxickým látkám a mikroorganizmům včetně COVID19 až po medicínské využití. Dosavadní výstupy výzkumu v oblasti nanomateriálů: Ve výše uvedených oblastech výzkumu máme díky úspěšně řešeným projektům výstupy nejen ve formě publikací v mezinárodních vysoce impaktovaných časopisech ale i ve formě patentů, užitných vzorů a  ověřených technologií. Seznamy těchto úspěšně řešených projektů i výstupů dodáme do detailní projektové žádosti. Běžící spolupráce s aplikační sférou: Významným faktorem z hlediska připravenosti je navázaná spolupráce UJEP s aplikační sférou, která zajišťuje transfer technologií do praxe a to: s Asociací nanotechnologického průmyslu ČR, Unipetrol a.s. Litvínov, Pardam s.r.o, Roudnice n.L.., InoCure s.r.o. Praha, Euro Support  Manufacturing Czechia s.r.o. Litvínov, Toseda s.r.o. Pardubice, Adi Oil s.r.o., Wasten z.s., IBG Česko s.r.o., E &amp; H services a.s.</t>
  </si>
  <si>
    <t xml:space="preserve">c) investice do výzkumu a inovací a podpora přenosu pokročilých technologií  
</t>
  </si>
  <si>
    <t>2021-2027</t>
  </si>
  <si>
    <t>Green Energy Technologies Centre of UJEP (GET Centre UJEP)</t>
  </si>
  <si>
    <t xml:space="preserve">Cílem předkládaného projektu je vybudovat na FSI UJEP komplexní energeticky zaměřené pracoviště, které bude poskytovat služby ve vývoji, výzkumu a vzdělávání především v regionu severních Čech. Vědecko-výzkumné zaměření pracoviště se bude orientovat na materiálový výzkum v oblasti nových materiálů, inovativní technologické postupy výroby nových speciálních mikro a nanopovlaků, experimentální i numerický výzkum přenosu tepla a hmoty, nebo například na modelování energetických prvků a soustav. Z pohledu aplikací se jedná o výzkum a vývoj v oblasti:
• obnovitelných zdrojů energie v Ústeckém a Karlovarském kraji,
• power-to-X systémů pro ukládání energie a tlakových nádob pro ukládání a distribuci vodíku,
• speciálních mikro a nanopovlaků pro agresivní prostředí z hlediska vysokých teplot, korozního prostření, abrazivního opotřebení a chemického působení prostředí,
• získávání a využití vodíku jako zdroje energie a pro dopravu
• zvyšování účinnosti palivových článků,
• energetických systémů s akumulací energie.
 Vzdělávací funkcí centra je především šíření poznatků o nových technologiích, jejich principu, výhodách, možnostech, bezpečnosti apod. mezi odborníky, studenty ale i pro širší veřejnost.  Účelem je sloužit v regionu jako vzdělávací a informační centrum v oblasti nových energetických technologií a systémů pro veřejnost ale i pro potřeby např. místních samospráv.
Dílčí projekty, které směřují k vybudování plně vybaveného pracoviště s potřebnou infrastrukturou, a uvažované výzkumné záměry, lze definovat pomocí klíčových aktivit.
</t>
  </si>
  <si>
    <t xml:space="preserve">Dílčí části projektu (především KA1 a KA2) jsou součástí strategického výzkumného projektu Univerzity UJEP: MATECH. V rámci přípravy projektu byly tyto aktivity detailně rozpracovány včetně schválení tohoto záměru vedením univerzity. KA1 navazuje na výstavbu budovy CEMMTECH a plynule doplňuje záměr na komplexní technické vybavení budovy. Aktivity KA3 a KA4 navazují a jsou rozšířením stávajících výzkumných a vývojových aktivit projektového týmu. </t>
  </si>
  <si>
    <t>c) investice do výzkumu a inovací a podpora přenosu pokročilých technologií</t>
  </si>
  <si>
    <t>KVAZAR – Podpora rozvoje kvalifikací, zaměstnanosti a inkluzivního rozvoje v prostředí měnícího se uhelného regionu</t>
  </si>
  <si>
    <t xml:space="preserve">Projekt cílí na několik skupin obyvatelstva, kterých se transformace uhelných regionů bezprostředně dotýká:
První z nich jsou jedinci, kteří jsou ohroženi sociálním vyloučením, či jedinci, kteří jsou obtížně uplatnitelní na trhu práce ÚK a KVK z důvodu dlouhodobě nízké zaměstnatelnosti lidí s nižším vzděláním. Aktivity:
- Vstupní fází bude celkové mapování trendů na trhu práce v UK a KVK, regionální analýza sociálního vyloučení v prostorové i společenské dimenzi. 
- analytická studie vzdělaností a kvalifikační vybavenosti obyvatelstva UK a KVK, a to jak v retrospektivní perspektivě, tak v podobě dílčích predikcí následného vývoje (pomocí scénářů). 
- Centrum celoživotního vzdělávání PF UJEP (CCV PF UJEP) - realizae rekvalifikačních kurzů, včetně aktivního vyhledávání vhodných pracovních míst. Tato aktivita bude zaměřovat i na jedince s mentálním a jiným postižením, kteří mají své uplatnění na pracovním trhu ještě více ztížené. Pro jedince, kteří mají takto ztížené možnosti zaměstnání nebo nejsou zaměstnáni po dobu, kdy již ztratili základní pracovní návyky, budou vytvořeny podporované pracovní pozice s aktivním vedení, abychom ulehčili jejich nástup do pracovního procesu a následně jim pomohli si zaměstnání udržet.
- Druhou skupinou osob jsou nekvalifikovaní učitelé. ÚK i KVK mají vysoký podíl nekvalifikovaných učitelů a tento trend má spíše zhoršující se tendenci. Je nezbytně nutné aktivně podpořit zvyšování kvalifikace učitelů, a to jak pomocí studia v oblasti pedagogických věd, tak možností dostudování další aprobace. Podpořit je třeba také další vzdělávání učitelů pro zlepšování jejich didaktických a oborových kompetencí. Souběžně s tímto opatřením je nutné budovat ucelené školské struktury, do nichž budou zapojeni i další pedagogičtí pracovníci, jako jsou speciální pedagogové, školní psychologové, sociální pedagogové, vychovatelé, asistenti pedagoga apod. 
Součástí projektu je rozšíření výzkumného centra pro sociální inovaci a inkluzi ve vzdělávání (CSIIV), které bude podporovat jak dané poradenství v oblasti základního a středního školství (spolupráce se školami), tak v oblasti žáků a jedinců s potřebou podpůrných opatření (egodiagnostika, ABA, terapie, Roboterapie u jedinců s autismem, mentálním postižením či NKS). Dané centrum se tak stane unikátním pracovištěm, kde bude rozvíjena spolupráce s předními zahraničními odborníky, přičemž někteří se stanou součástí realizačního týmu pro tvorbu individuálních přechodových plánů (Austrálie, USA). 
- Na základě zmíněných zkušeností bude na CSIIV UJEP zřízen „think-tank“ pro udržitelné pokračování v podporování regionu v oblasti proinkluzivních změn ve vzdělávací soustavě, včetně vytvoření odborných kapacit pro excelentní výzkumné výsledky pracoviště. 
</t>
  </si>
  <si>
    <t xml:space="preserve">Centrum celoživotního vzdělávání PF UJEP má již více než třicetileté zkušenosti s poskytováním kurzů a programů vedoucích k získání či rozšíření kvalifikace učitelů a dalších pedagogických pracovníků.  Dlouhodobě úspěšně prochází akreditačním procesem a je tak po odborné i organizační stránce špičkovým pracovištěm dalšího vzdělávání v ÚK a KVK. V kontextu rozvoje škol a ve vazbě na RIS3 strategii v ÚK vzniklo Centrum pro sociální inovace a inkluzi ve vzdělávání (dále jen CSIIV), jakožto výzkumné a podpůrné centrum. Pracovníci CSIIV dlouhodobě spolupracují s desítkami škol a společně s nimi vytvářejí strategické plány jejich rozvoje, aby byly schopné maximalizovat potencionality všech žáků a podpořit tak vzdělanost v ÚK. </t>
  </si>
  <si>
    <t xml:space="preserve">h) zvyšování kvalifikace a rekvalifikace pracovníků
</t>
  </si>
  <si>
    <t>1.6.2021 – 31.12.2027</t>
  </si>
  <si>
    <r>
      <t xml:space="preserve">CESTEP UJEP </t>
    </r>
    <r>
      <rPr>
        <sz val="10"/>
        <rFont val="Arial"/>
        <family val="2"/>
        <charset val="238"/>
      </rPr>
      <t>– Centrum pro výzkum a strategii ekonomické transformace post-těžební krajiny Podkrušnohoří</t>
    </r>
  </si>
  <si>
    <t xml:space="preserve">Projekt je koncipován transdisciplinárně, integrována budou ekologická, technická, pedagogická a společensko-vědní témata i témata kulturního dědictví a památkové péče. Dílčí cíle (při dalším rozpracování záměru budou shrnuty do několika KA):
- Výzkum, evaluace a adaptace zkušenosti transformace uhelných regionů v zahraničí.
- Komplexní datová analytika změn v regionálních ekonomikách uhelných regionů a dílčí prognostické modelování budoucího vývoje ve formě možných scénářů.
- Výzkum zavedení a dopadů nových infrastrukturních řešení a energetických zdrojů v dekarbonizované ekonomice.
- Výzkumná podpora inovativního řešení veřejných služeb, SMART governance.
- Výzkum v oblasti nastavení inovovaných regulačních rámců podpory transformačního procesu uhelných regionů.
- Zpracování komplexních rozvojových scénářů, modelů a vizualizací, evaluace variantních řešení a další podpora koncepčního řízení moderace transformace uhelných regionů.
- Podpora firem v přípravě transformačních projektů.
- Výzkum faktorů transformace v podobě změny chování občanů a dopadů transformace na trh práce a zaměstnanost v uhelných regionech.
- Vyhodnocení přínosů realizace opatření v biofyzikálních hodnotách (např. množství zadržené vody atd.)
- Analýza nákladů a přínosů implementace opatření. 
- Výzkumy dopadu na sociální vazby, tvorbu komunit. Vzájemnou důvěru a ochotu participace místních obyvatel na realizaci opatření.
- Dopady do institucionálních aspektů – pro implementaci přírodě blízkých opatření je nutné zohlednit nastavení institucionálního rámce a identifikovat bariéry stojící implementaci opatření a navrhnout řešení. Vlastnické vztahy, kompetence různých institucí, legislativa, vztahy mezi stakeholdery a další „psaná i nepsaná pravidla hry“ budou analyzována v rámci tohoto aspektu s cílem navrhnout úpravu institucionálního rámce tak, aby bylo umožněno efektivní plánování a realizace opatření.
- Vliv aspektů environmentální spravedlnosti a společenské akceptovatelnosti – důraz bude kladen na zkoumání preferencí obyvatel, hledání průniků a akceptace vybraných opatření s cílem doporučovat postupy vedoucí k realizaci opatření, která budou nejen preferována, ale také přístupná široké společnosti (komunitě), která povedou k posilování resilience celé komunity, nejen vybraných členů.
- Výzkum stávajících rekultivačních zásahů, výzkumné ověřování včetně pilotního ověřování inovativních postupů v kontextu změn klimatu, socioekonomické analýzy a návrhy řešení.
- Trvale udržitelný rozvoj Podkrušnohoří v kontextu stávajících dlouhodobých strategií EU, ČR i ÚK (strategie regionálního rozvoje, rozvoje venkova, bioekonomiky, oběhového hospodářství, RIS3 strategie apod.).
- Související kapacitní rozvoj výzkumně-vzdělávacích organizací Ústeckém kraji (především UJEP a VÚRV) z hlediska zázemí i personálního rozvoje. Zintenzivnění jejich spolupráce s lokálními firmami, regionálními institucemi a se zahraničím.
- Inovace výuky v oboru na úrovni ZŠ-VŠ včetně popularizace.
</t>
  </si>
  <si>
    <t xml:space="preserve">Jedná se o výzkumný projekt, kde je třeba vycházet z doposud nakumulovaných znalostí, expertních řešení i disponibilní VaV infrastruktury (databáze, technické a laboratorní vybavení atd.)   Výzkumný tým je dlouhodobě etablován a má bohaté expertní zkušenosti.  Tým registruje stovky vědeckých výstupů pro danou problematiku a má doložitelnou expertní spolupráci s významnými institucemi na regionální, národní i nadnárodní úrovni.  Aktuálně jsou řešeny či v nedávné minulosti byly řešeny výzkumné úkoly, jež poskytnou výchozí znalostní bázi pro řešení výše představených cílů. </t>
  </si>
  <si>
    <t>ČEZ, a.s.</t>
  </si>
  <si>
    <t xml:space="preserve">Výroba vodíku a náhrada nafty ve spalovacích motorech 
Hydrogen to diesel (H2D)
</t>
  </si>
  <si>
    <t xml:space="preserve">V první fázi projektu proběhne získání potřebných teoretických a experimentálních informací při spoluspalování vodíku ve velkých naftových motorech využívaných např. v lokomotivách. Výsledkem této fáze bude závěr, jestli je spoluspalování vodíku technicky proveditelné a jestli nemá vliv na životnost a funkci motoru. Dále by mělo být jasné, jaký je ideální poměr spoluspalování paliv v souvislosti s technickými parametry motoru a jak finančně náročná bude přestavba stávajícího a následná údržba duálního motoru.
V další fázi projektu je cílem akumulace elektrické energie pomocí vodíku a jeho využití v naftových motorech lokomotiv dovážejících uhlí do uhelných elektráren. Záměrem projektu je akumulace elektrické energie, snížení spotřeby nafty a prokázání ekonomické výhodnosti nahrazování velké části nafty vodíkem. 
Projekt má také za cíl podporu trhu s vodíkem jako komoditou, která by měla umožnit dekarbonizaci energetiky a průmyslu. V návaznosti na tento projekt by pak mohly být navrženy nové záměry, které by měly pomoci se snižováním spotřeby fosilních paliv ve vlacích se spalovacím motorem a přechodem na bezemisní zdroje.
</t>
  </si>
  <si>
    <t>c) investice do výzkumu a inovací a podpora přenosu pokročilých technologií
d) investice do zavádění technologií a infrastruktur pro cenově dostupnou čistou energii, do snižování emisí skleníkových plynů, energetické účinnosti a energie z obnovitelných zdrojů
l) investice do udržitelné místní mobilty včetně dekarbonizace sektoru místní dopravy</t>
  </si>
  <si>
    <t xml:space="preserve">Přípravná a výzkumná fáze (Technické ověření spoluspalování vodíku v naftových motorech o vysokých výkonech a ekonomické vyhodnocení přestavby) 2021 - 2023_10 mil. Kč
Realizační fáze (Instalace elektrolyzéru s potřebnou infrastrukturou a úprava naftových motorů dle přípravné fáze projektu) 2024 - 2025_15 mil. Kč
</t>
  </si>
  <si>
    <t>ČEZ, a. s.</t>
  </si>
  <si>
    <t>Akumulace energie pro vytápění rodinných domů</t>
  </si>
  <si>
    <t>Podpora cirkulární ekonomiky a snížení lokálních emisí</t>
  </si>
  <si>
    <t>realizační fáze – např. sanace území, odstranění brownfields, výstavba objektu, měkké aktivity – vzdělávací programy, rekvalifikace 2021-2027_250 mil. Kč</t>
  </si>
  <si>
    <t>ČEZ Energetické produkty, s.r.o.</t>
  </si>
  <si>
    <t>Projekt pojivo Sorfix</t>
  </si>
  <si>
    <t>Cílem projektu je výstavba technologie pro výrobu pojiva SORFIX v areálu elektrárny Ledvice. Vstupní surovinou je fluidní popílek z této elektrárny.</t>
  </si>
  <si>
    <t xml:space="preserve">d) investice do zavádění technologií a infrastruktur pro cenově dostupnou čistou energii, do snižování emisí skleníkových plynů, enegetické účinnosti a energie z obnovitelných zdrojů
g) investice do posílení oběhového hospodářství mimo jiné předcházením vzniku odpadů, jejich snižováním, účinným využíváním zdrojů, opětovným používáním a recyklací
</t>
  </si>
  <si>
    <t>realizační fáze – např. sanace území, odstranění brownfields, výstavba objektu, měkké aktivity – vzdělávací programy, rekvalifikace 2021-2022_220 mil. Kč</t>
  </si>
  <si>
    <t>Rekultivace dolu Fučík</t>
  </si>
  <si>
    <t>Dle územních plánů města Duchcova a ostatních obcí by měl výsledkem finální rekultivace celého prostoru areál s vodní plochou sloužící k rekreaci</t>
  </si>
  <si>
    <t xml:space="preserve">f) investice do obnovy a dekontaminace lokalit, rekultivace půdy a projektů pro nové využití </t>
  </si>
  <si>
    <t>Realizace 2021 - 2022</t>
  </si>
  <si>
    <t>Geologický průzkum pro přečerpávací elektrárny</t>
  </si>
  <si>
    <t>Geologický průzkum a příprava na další využití uhelných lokalit</t>
  </si>
  <si>
    <t xml:space="preserve">d) investice do zavádění technologií a infrastruktur pro cenově dostupnou čistou energii, do snižování emisí skleníkových plynů, enegetické účinnosti a energie z obnovitelných zdrojů
f) investice do obnovy a dekontaminace lokalit, rekultivace půdy a projektů pro nové využití </t>
  </si>
  <si>
    <t>realizační fáze – např. sanace území, odstranění brownfields, výstavba objektu, měkké aktivity – vzdělávací programy, rekvalifikace 2021-2027 _100 mil. Kč</t>
  </si>
  <si>
    <t>Střední</t>
  </si>
  <si>
    <t>Výzkumný ustav pro hnědé uhlí a.s.</t>
  </si>
  <si>
    <t>Centrum excelence pro ekologickou a digitální transformaci - Fergunna</t>
  </si>
  <si>
    <t xml:space="preserve">• Vytvoření nového výzkumného institutu, který bude zaměřen na výzkum a dokumentaci transformace těžebního regionu,
• Tvorba interdisciplinárního open-access mapového a informačního portálu, který široce a ve srozumitelné podobě zpřístupní odborně zpracovaná data – propojení s krajskou platformou portabo,
• Vytvoření renomované vědeckotechnické platformy, pro podporu vědy a výzkumu tak, aby do regionu směřovalo více investic do VVI,
• Partner pro UJEP, datová základna pro výzkum, data a podklady pro zpracování diplomových a disertačních prací, možnost stáží a trainee programů pro studenty, pracovní uplatnění pro absolventy,
• Zpřístupnit a využít pro výzkumné účely objekty a lokality, na nichž lze zkoumat a dokumentovat proces transformace regionu a dopady této transformace na přírodní prostředí (např. zpřístupnění štoly Jezeří – polní laboratoř, zapojení „geoparku“ pod Jezeřím do výzkumných aktivit, antropologické transformační studie, vytvoření letového školícího areálu pro UAV na výsypkových lokalitách) a jejich zapojení do výzkumu a výuky,
• Vytvoření nových pracovních míst silně orientovaných na vědu a výzkum
 – snaha udržet stávající i nové elity v regionu,
• Vybudování nového eco-friendly coworkingového centra, 
• Na konci projektu by měl institut fungovat jako odborný garant kraje v otázce transformace těžebního regionu a rovněž jako nezpochybnitelná opora krajských institucí při diskuzi na celostátní úrovni,
• Podpora územního plánování v celém regionu.
</t>
  </si>
  <si>
    <t>Projekt vytvoření interdisciplinárního open-access mapového a informačního portálu je připraven, další fáze projektu je potřeba projednat se zúčastněnými stranami</t>
  </si>
  <si>
    <t>2021-2030</t>
  </si>
  <si>
    <t>vysoká</t>
  </si>
  <si>
    <t>Cínovecká Deponie a.s.</t>
  </si>
  <si>
    <t>SANDBOX</t>
  </si>
  <si>
    <t xml:space="preserve">
SANDBOX projekt unikátním způsobem kombinuje řadu prioritních opatření EU
v oblasti:
- Likvidace starých ekologických zátěží z původní průmyslové výroby
- Dekarbonizace dopravy
- Snížení surovinové závislosti ČR a EU jako celku
- Investice do inovativních a bezemisních technologií
- Pilotního ověření technologie pro další projekty v kraji (scalling-up)
ČR (a oblast Ústeckého a Karlovarského kraje) představují jedno z největších depozit lithia v EU. Projekt SANBOX se specificky zaměřuje na zpracování hlušin z původní důlní činnosti a jejich transformaci pro klíčovou komponentu pro výrobu baterií pro automobilový průmysl.
Specificky projekt zahrnuje řadu navazujících aktivit, vedoucích od primárního vstupu (hlušina) až po obchodovatelný artikl klíčový pro evropský bateriový a automobilový průmysl (hydroxid nebo karbonát lithia – v závislosti na vývoji trhu a finální poptávce: 
- odstranění hlušin historické těžby v areálu Cínovce a navazující v oblasti
Horního Slavkova
- magnetická separace slídy
- výstavba pilotní verze chemického závodu pro zpracování slídy do formy
finálního produktu
</t>
  </si>
  <si>
    <t>Všechny administrativní a zákonné požadavky na těžební a zpracovatelské aktivity jsou již v platnosti, a to včetně stavebního povolení v oblasti Cínovce.
Vyřešená vlastnická struktura (ve vlastnictví nositele projektu).
Dořešení technické dokumentace a detailního plánu je součást KA1 nebo bude
dořešeno na vlastní náklady nositele projektu v nejbližších týdnech).
Již probíhající diskuse s realizátorem KA4 ohledně technologického řešení chemického závodu.</t>
  </si>
  <si>
    <t xml:space="preserve">d) investice do zavádění technologií a infrastruktur pro cenově dostupnou čistou energii, do snižování emisí
f) investice do obnovy a dekontaminace lokalit, rekultivace půdy a projektů pro nové využití
</t>
  </si>
  <si>
    <t>2021+</t>
  </si>
  <si>
    <t>čistá mobilita</t>
  </si>
  <si>
    <t>DEVINN s.r.o.</t>
  </si>
  <si>
    <t>Studie provozu komunální techniky</t>
  </si>
  <si>
    <t>Cílem je zmonitorování situace samospráv kraje a výstupem poté analýza potřebných
parametrů jako je výkon, zásoba energie, atd. tak, aby bylo možné parametry komunálního
vozidla maximálně optimalizovat pro příslušný segment a činnosti.</t>
  </si>
  <si>
    <t>Základní koncept je připraven, definován hrubý rozpočet projektu, osloveni potenciální
partneři. Chybí financování.</t>
  </si>
  <si>
    <t>d) investice do zavádění technologií a infrastruktur pro cenově
dostupnou čistou energii, do snižování emisí skleníkových plynů,
enegetické účinnosti a energie z obnovitelných zdrojů
l) investice do udržitelné místní mobilty včetně dekarbonizace
sektoru místní dopravy</t>
  </si>
  <si>
    <t>nízká</t>
  </si>
  <si>
    <t>CHEMINVEST s.r.o.</t>
  </si>
  <si>
    <t>Čištění zdrojů vodíku na čistotou palivového článku (fuel cell)</t>
  </si>
  <si>
    <t>Cílem projektu je vybudování zařízení pro výrobu vodíku o čistotě podle normy ČSN EN 14 687-2.
Realizace tohoto projektu by znatelně přispěla k: 
- Zavádění nových pokrokových technologií a vytvoření nových pracovních míst v uhelných regionech
- Rozvoji a komercializaci vodíkových palivočlánkových technologií v Ústeckém kraji a ČR
- Nasazení vodíkových palivočlánkových technologií ve stacionárních i mobilních aplikacích pro výrobu obnovitelné elektrické energie pro osobní automobily, veřejné hromadnou, nákladní, lodní, leteckou a vlakovou dopravu či manipulační techniku
- Podpoře strategie NAP CM 
- Dosažení klimatických cílů EU do roku 2050</t>
  </si>
  <si>
    <t xml:space="preserve">Koncept projektu. </t>
  </si>
  <si>
    <t xml:space="preserve">
d) investice do zavádění technologií a infrastruktur pro cenově dostupnou čistou energii, do snižování emisí skleníkových plynů, energetické účinnosti a energie z obnovitelných zdrojů
</t>
  </si>
  <si>
    <t>Lovochemie, a.s.</t>
  </si>
  <si>
    <t xml:space="preserve">Energy and Climate Plan - Transformace na hybridní energetiku v Lovochemii, a.s. </t>
  </si>
  <si>
    <t xml:space="preserve">Cílem připravovaného projektu „Energy and climate plan“ je přechod podnikové energetiky ze stávajícího spalování hnědého uhlí na hybridní energetiku. Záměrem je vytvořit energetickou infrastrukturu založenou na vícezdrojovém využívání zelených zdrojů pro pokrytí energetické spotřeby podniku i stávajících odběratelů (subjekty v areálu průmyslové chemie + město Lovosice). Do roku 2030 se pak předpokládá maximální možná dekarbonizace podnikové energetiky. 
Projekt je tedy složen z několika na sebe navazujících a propojených záměrů, které budou realizovány v průběhu let 2021-2030. 
Seznam záměrů:
-Nový energetický zdroj KD7
-Využití reakčního tepla z výroby směsi pro přípravu sirných hnojiv-
-Nový plynový kotel K9+ K10 s možností spalování biomasy
-Modifikace kotle K8 na plyn/biomasu
- Nový turbogenerátor TG8 (variantně revamp stávající TG7)
- Tepelné čerpadlo pro vytápění města Lovosice + areálu
- Solární park - brownfield
 - Optimalizace parních rozvodů
- Snížení energetické náročnosti výroby LV
Předpokládané výsledky projektu: 
Maximální možná dekarbonizace energetiky do roku 2030
redukce emisí CO2 z 302 kt/rok na 42 kt/rok 
větší efektivita ve využívání energií
</t>
  </si>
  <si>
    <t xml:space="preserve">Projekt je složen z několika na sebe navazujících a propojených záměrů, které budou realizovány v průběhu let 2021-2030. 
Je zpracovávána základní koncepce přechodu na hybridní energetiku (předpoklad dokončení 11/2020).
Jednotlivé projektové záměry jsou v různém stupni rozpracovanosti. 
Jsou rozpracovány/dokončeny studie proveditelnosti pro většinu záměrů, u relevantních záměrů je v řešení je EIA, probíhá tvorba technické dokumentace – basic design a detail design, u některých projektů je již vydáno stavební povolení. </t>
  </si>
  <si>
    <t xml:space="preserve">
d) investice do zavádění technologií a infrastruktur pro cenově dostupnou čistou energii, do snižování emisí skleníkových plynů, enegetické účinnosti a energie z obnovitelných zdrojů
</t>
  </si>
  <si>
    <t>Palivový kombinát Ústí, státní podnik</t>
  </si>
  <si>
    <t>Vodamin III - Využití důlních vod jako ochrana stavu vodních toků podzemních i povrchových vod při boji proti suchu</t>
  </si>
  <si>
    <t xml:space="preserve">Vodamin III bude rozšiřovat stávající monitorovací síť v severních Čechách, a to směrem na západ od lomu ČSA.  
Odborné práce
- Rekognoskace, rešerše - využití stávajících vrtů a zjištění jejich stavu
- 3D Model stařin, model proudění vody ve stařinách - predikce chování HPV při zatápění jezera ČSA
- Podzemní přítoky - důležité z hlediska vodohospodářské bilance jezer
- Kvalita vod - možnosti využití jako zdroj vody
- Geotermální využití stařin
- Dálkový přenos SigFox – propojení do ISPKÚ
Technické práce
- Nové vrty - doplnění monitorovací sítě v centrální části mostecké pánve
- Stávající vrty vyčistit a osadit MPT - dálkový odečet SigFox
- Stávajícího vrty vyčistit a připravit na odběry - ověření vývoje chemismu
</t>
  </si>
  <si>
    <t>Příprava projektu z pohledu věcného i organizačního probíhá.</t>
  </si>
  <si>
    <t>nerelevantní</t>
  </si>
  <si>
    <t xml:space="preserve">12/2020 – 12/2023  </t>
  </si>
  <si>
    <t>Výsadba stromů na původním místě kostela Nanebevzetí Panny Marie v Mostě</t>
  </si>
  <si>
    <t>Předmětem projektu je výsadba stromů na původním místě kostela Nanebevzetí Panny Marie v Mostě. Plán je vysázet 44 stromů ve tvaru obvodových zdí kostela a zároveň vysázet 8 stromů na místě oltáře. Tento projekt by tak ještě zvýšil atraktivitu území a zároveň by poukazoval na unikátnost historie kostela Nanebevzetí Panny Marie v Mostě.</t>
  </si>
  <si>
    <t>Projekt je připraven na realizaci. Lokalita realizace projektu se nachází na pozemku nositele projektu. Veškerá dokumentace, typy a umístění stromů jsou již připraveny.</t>
  </si>
  <si>
    <t xml:space="preserve">f) invstice do obnovy a dekontaminace lokalit, rekultivace půdy a projektů pro nové využití </t>
  </si>
  <si>
    <t>Jaro 2021</t>
  </si>
  <si>
    <t>Program Zdravé školy</t>
  </si>
  <si>
    <t xml:space="preserve">Cílem programu je investiční podpora doplnění integrovaných technologií ve školských budovách. Program je kombinací investičních opatření:
• Zlepšování vnitřního mikroklima (instalace VZT jednotek s rekuperací)
• Využití OZE (FVE) pro vlastní spotřebu budov
• Bateriová akumulace k optimalizaci spotřeby a záložní zdroj
• Vnitřní osvětlení (optimalizace a úspora el. energie)
• Akustické podhledy a zavěšené akustické prvky
• Centrální nadřazený systém regulace vč. automatického odečtu energií a energetického managmentu
Výsledkem bude růst míry penetrace OZE na lokální úrovni, zavádění inovativních energeticky čistých technologií, snižování spotřeby a zvyšování energetické účinnosti. Opatření také zlepší kvalitu vnitřního prostředí ve školských zařízeních, která je důležitá zejména z důvodu nároků na soustředěnou práci a kognitivní procesy učení se. </t>
  </si>
  <si>
    <t>Legislativně jsou jasně určené parametry hygienických standardů a požadavků na budovy škol, učebny a další provozy ve školách (např. kuchyně). Je také připravena metodika dle ZZVZ na zajištění kvalitního a efektivního řešení 
Technologicky je realizace opatření ověřena na řadě projektů vč. měřitelných parametrů k vyhodnocování opatření.
Nutné je nastavení způsobu výběru a prioritizace výběru jednotlivých projektů Zdravých škol, způsob určení kombinace technologických opatření, měřitelnost, udržitelnost.</t>
  </si>
  <si>
    <t xml:space="preserve">2022–2030 </t>
  </si>
  <si>
    <t>Statutární město Ústí nad Labem</t>
  </si>
  <si>
    <t>En. úsporná výstavba zimního stadionu  ICERINK v Ústí nad Labem</t>
  </si>
  <si>
    <t>Tréninkový ZS s 1 ledovou plochou, tribunou pro max. 500 diváků a zázemím zahrnujícím šatny, fitness sál, bistro a doplňkové služby (půjčovna a broušení bruslí, prodej sportovního vybavení). Stadion je určen pro pravidelné sportovní vyžití široké veřejnosti, výuku bruslení pro děti a mládež, amatérské hobby hráče hokeje a také hokejové a krasobruslařské oddíly. Stadion je bezbariérový a umožňuje tak využití i pro sledge-hokejisty.
ZS s ledovou plochou bude v provozu celoročně a využívá moderní technologii chlazení, která zahrnuje následující en. úsporné komponenty:
• Chladící zařízení 
Chladicí zařízení zabezpečuje ideální efektivitu chlazení a zároveň zpětně využívá maximální část odpadní tepelné energie pro ohřev vody pro ústředního topení, ohřev TUV, provoz rolby a sněžné jámy. 
• Suchý chladič
Chlazení kondenzátorů chladící jednotky zajišťují vzduchem chlazené suché chladiče s adiabaticky vlhčeným vzduchem na vstupu.
• Tepelné čerpadlo
Zajišťuje ohřev TUV a vody pro ústřední topení.
• Sněžná jáma
Technologické řešení zabezpečuje kvalitní roztátí ledové tříště produkované rolbou při zarovnávání (frézování) ledové plochy. Způsob odtávání zabezpečuje maximální využití odtávaného ledu pro zvýšení energetické účinnosti chladicí jednotky.
• Fotovoltaická jednotka
Konstrukční řešení ZS umožnuje umístění FVE na střeše budovy, které je možné využít jako zdroj energie na osvětlení ledové plochy, prostoru šaten
 a dalšího zázemí a jako doplňkový zdroj energie pro provoz chladící jednotky.
 Chladicí zařízení pracuje plně automaticky a nevyžaduje trvalou obsluhu.</t>
  </si>
  <si>
    <t xml:space="preserve">·         Podepsaná smlouva o právu stavby na pozemku města
• Připravena studie proveditelnosti, jejíž součástí je umístění a napojení objektu na stávající městský stadion v rámci sportovního areálu zahrnujícího i fotbalový stadion a tenisové kurty, předpokládaný stavební rozpočet a provozně-obchodní plán
• Architektonická studie obsahující konstrukční řešení včetně popisu technologie, exteriér zimního stadionu a dispoziční řešení 1. a 2. NP
• Vizualizace projektu
• Dokončena demolice původního objektu na pozemku
• Příprava smlouvy o využívání stadionu městskými organizacemi
</t>
  </si>
  <si>
    <t>2021 - 2023</t>
  </si>
  <si>
    <t>Systém CarEn</t>
  </si>
  <si>
    <t xml:space="preserve">Výstupem je aplikace, která obsluhuje mobilní energetické elementy a spojuje je s
uživatelskou aplikací koncového uživatele energie (nabíjení elektromobilu). Součástí
aplikace je back-end server, kde běží aplikace. Aplikace využívá GSM a GPS systémy -
potenciál pro využití 5G GSM.
</t>
  </si>
  <si>
    <t>06/2022</t>
  </si>
  <si>
    <t>Systém kogenerace a akumulace pro BD</t>
  </si>
  <si>
    <t>Cílem je stavba funkčního systému v konkrétní lokalitě, s potenciálem pro výrobu dalších
kusů. Osazení budovy by mělo vykazovat ekonomický model vodíkové aplikace ve spojení se
solárnímy panely.</t>
  </si>
  <si>
    <t>Systém kogenerace a akumulace pro RD</t>
  </si>
  <si>
    <t>Vodíkové užitkové vozidlo</t>
  </si>
  <si>
    <t>Cílem je stavba 10ks série komunálních vozidel pro krajské služby, které budou v pilotním
provozu pomáhat vodíkové ekonomice a zařadí se do postupného snižování emisní stopy
měst a obcí, podobně jako hromadná doprava. Navíc bude díky možnosti chovat se jako
zdroj el. a tepelné energie širší využití těchto vozidel.</t>
  </si>
  <si>
    <t xml:space="preserve">Základní koncept je připraven, definován hrubý rozpočet projektu, osloveni potenciální
partneři. Chybí financování.
</t>
  </si>
  <si>
    <t>l) investice do udržitelné místní mobilty včetně dekarbonizace sektoru místní dopravy.</t>
  </si>
  <si>
    <t>Vzdáleně spravovaný elektrolyzer s nízkotlakou akumulací</t>
  </si>
  <si>
    <t>Cílem je stavba funkčního prototypu systému vhodného pro RD a malé aplikace s certifikací
pro výrobu malé série.</t>
  </si>
  <si>
    <t xml:space="preserve">United Energy, a.s. </t>
  </si>
  <si>
    <t>Velké firmy</t>
  </si>
  <si>
    <t>Dekarbonizace, plynofikace a ekologizace Teplárny Komořany</t>
  </si>
  <si>
    <t xml:space="preserve">Cílem projektu je udržitelnost systému centrálního zásobování teplem při  odklonu od spalování hnědého uhlí, které je v současnosti jediným zdrojem energie z TKY a to postupně do roku 2025. Projekt řeší prioritně zajištění dodávek tepla do soustavy zásobování teplem a s tím spojenou výrobu elektřiny a je zaměřen na maximalizaci výroby v podporovaných zdrojích energie (POZE) a poskytování podpůrných služeb (PpS) a to ve vyváženém palivovém mixu (plyn, biomasa, ve spojení se ZEVO i komunální odpady). Realizace zahrnuje tyto dílčí podprojekty:                                                                                                            a) Základní zdroj tepla pro zimní a přechodné období – aktuálně zvažovanou realizaci plynového zdroje pro výrobu tepla a elektřiny na bázi paroplynového cyklu (PPC) s vysokoúčinnou kombinovanou výrobou tepla a elektřiny a s možností poskytování podpůrných služeb elektrizační soustavě s těmito základními parametry (bude ještě podléhat další analýze a může být ještě upřesněno a to včetně případné změny typu výrobního zařízení):                           - elektrický výkon celkem cca 40 MWel,  výroba elektrické energie 117 000 až cca 170 000 MWh/rok
- dodávka tepla 425 000 až cca 600 000 GJ/rok, základní provoz v zimě  (4 000 až 5 750 hod/rok)
b) Letní + záložní zdroj zahrnující realizaci 2x horkovodních kotlů (1x zemní plyn - 30 MWt + 1x biomasa - 25 MWt), realizaci akumulace tepla (230 GJ) a elektrokotle (10 MWt) a realizaci vysokoúčinné kogenerační jednotky (2x 0,43 MWe) </t>
  </si>
  <si>
    <t>Zpracována technicko- ekonomická studie proveditelnosti. Předpoklad od 1Q/2021  - další projekční a schvalovací procesy (EIA, územní řízení, IPPC, stavební povolení) vč. přípravy výběru realizátora. Výstavba bude probíhat na pozemcích ve vlastnictví investora a to nedaleko města Most v areálu stávající teplárny, v průmyslové zóně. Tým zkušených odborníků a pracovníků investora je výhodou pro zdárnou realizaci  a dokončení projektu.</t>
  </si>
  <si>
    <t>Předpokládaný termín realizace je 2022 – 2025</t>
  </si>
  <si>
    <t>United Energy, a.s. (prostřednictvím dceřiné společnosti EVO – Komořany, a.s.)</t>
  </si>
  <si>
    <t>Zařízení pro energetické využití odpadů, EVO – Komořany, Most</t>
  </si>
  <si>
    <t>Cílem projektu je realizace výstavby zařízení pro energetické využití komunálních odpadů o kapacitě 150 000 t/rok, využívající odpady z blízké dojezdové vzdálenosti, tedy od obcí a měst zejména z Ústeckého kraje. Energie využitá z odpadů bude přeměněna na teplo  k zásobování měst Most a Litvínova a na elektrickou energii. Předpokládaná výroba tepla pro CZT je cca 700 – 800 tis. GJ za rok. Výroba elektrické energie dodané do sítě je předpokládána ve výši cca 40 – 50 tis. MWh za rok.</t>
  </si>
  <si>
    <t>Projekt resp. jeho investor má vydané stavební povolení (pravomocné ve 12/2013) a integrované povolení IPPC (pravomocné ve 10/2012), stavba byla již zahájena (v 08/2014) a nadále pokračuje realizací drobnějších stavebních prací. Bez významného prodlení je možno zahájit výběrové řízení na kompletní realizaci díla. Výstavba bude probíhat na pozemcích ve vlastnictví investora a to nedaleko města Most. Investor má podepsány Dohody o partnerství a spolupráci na rozšíření systémového řešení jejich odpadového hospodářství s okolními městy Most (08/2011), Litvínov (06/2020), Jirkov (05/2019), Chomutov (06/2011), Kadaň (03/2018), Bílina (05/2011), Teplice (05/2011) a Ústí nad Labem 02/2018). Města společně s investorem tak deklarují společný zájem na hospodárném, efektivním a k životnímu prostředí šetrném nakládání s odpady na území těchto měst a Ústeckého kraje včetně naplnění závazků a cílů národního i krajského Plánu odpadového hospodářství a zejména hlavních priorit Plánu odpadového hospodářství těchto měst  v oblasti komunálních odpadů a jim podobných odpadů. V lednu 2013 obdržel tento projekt od JASPERS Action Completion Note s doporučením, že projekt je vhodný pro realizaci a k jeho podpoře. Výhodou umístění projektu v sousedství  je jeho synergie se stávajícím zdrojem tepla (celá teplárna), který disponuje veškerou potřebnou již dnes existující infrastrukturou a zázemím pro jeho realizaci a provoz včetně vyvedení tepla a elektrické energie. Rovněž tak tým zkušených odborníků a pracovníků investora je výhodou pro zdárnou realizaci a dokončení projektu.</t>
  </si>
  <si>
    <t>g) investice do posílení oběhového hospodářství mimo jiné předcházením vzniku odpadů, jejich snižováním, účinným využíváním zdrojů, opětovným používáním a recyklací</t>
  </si>
  <si>
    <t>Předpokládaný termín realizace je 2024 – 2028</t>
  </si>
  <si>
    <t>TERMO Děčín a.s.</t>
  </si>
  <si>
    <t>Smart Energy Mix pro Děčín</t>
  </si>
  <si>
    <t xml:space="preserve">Hlavním cílem je celková transformace soustavy zásobování teplem na moderní systém umožňující jak rozvod tepelné, tak elektrické energie s maximální eliminací fosilních paliv s vysokou efektivností, kogenerací (even. trigenerací) a v maximální možné míře využívající místně dostupné obnovitelné a alternativní zdroje energie.                                  - Propojení soustav vytápění na pravém a levém břehu Labe
- Zvýšení bezpečnosti dodávek (zastupitelnost nově propojených zdrojů)
- Předpokládané zvýšení využití OZE
- Snížení emisí CO2 a NOx
- Vyšší úroveň separace a Energetické využití odpadu 
- Vybudování sítě nabíjecích stanic pro MHD a pro obyvatelstvo
</t>
  </si>
  <si>
    <t>Bylo zpracováno energetické před posouzení propojení soustav SZTE ve statutárním městě Děčín. Probíhají intenzivní jednání mezi společností TERMO Děčín a vedením města Děčín s cílem nalezení optimálního energetického mixu, včetně nakládání s komunálním odpadem do roku 2030 a jeho zapracování do energetické koncepce města. V rámci přípravy projektu byl společně s ČVUT proveden průzkum potřeb občanů v oblasti energetiky.</t>
  </si>
  <si>
    <t>2025-2030</t>
  </si>
  <si>
    <t>Česká geologická služba</t>
  </si>
  <si>
    <t>Alternativní zdroje energie – Centrum pro geoenergie RINGEN (Research INfrastructure for GeoENergy)</t>
  </si>
  <si>
    <t xml:space="preserve">Cílem projektu je přispět k energetické transformaci Ústeckého kraje (ÚK) a dalších regionů ČR i EU. Cíle bude dosaženo prostřednictvím výzkumu, vývoje a experimentálního ověřování různých forem využití geotermální energie v různých hloubkách 0,2-5 km a využití horninového prostředí pro akumulaci energie v kombinaci s dalšími obnovitelnými zdroji energie. Nové Centrum bude pokrývat nejen oblast hlubinné geotermální energie (3,5+ km), ale rovněž střední a mělké zdroje, jež jsou investičně a technologicky méně náročné a vhodné pro široké spektrum uživatelů, od individuální majitelů objektů, přes veřejné instituce (úřady, školy, sportovní centra, nemocnice apod.), až po firmy a průmyslové využití s možností napojení na centrální zdroje vytápění. Dále se zaměří na rozvoj kombinace, resp. integrace různých typů OZE a alternativních zdrojů, čímž budou využity jejich přednosti a zároveň eliminovány jejich nedostatky (typicky sezonnost, denní výkonové výkyvy, geologická rizika apod.).  Centrum bude zároveň vzdělávací institucí, pokrývající všechny úrovně VŠ vzdělání (Bc., Mgr., Ph.D.) s přípravou na další akademickou či vědeckou kariéru nebo uplatnění v průmyslové praxi na vysoce kvalifikovaných pozicích. Centrum bude využívat prostor bývalých vojenských kasáren (brownfield), jež umožňuje provádět výzkumné práce v horninovém prostředí a současně testovat pilotní geotermální zdroje na reálných objektech v celém výkonovém rozsahu. S ohledem na geologický charakter – metamorfované horniny – se z hlediska geotermického výzkumu bude jednat o unikátní lokalitu v mezinárodním měřítku. Mezi hlavními výsledky budou: i) vytvoření dlouhodobě stabilní výzkumné a testovací lokality s širokým spektrem domácích a zahraničních odborníků v úzké vazbě na průmysl a firemní prostředí; ii) vytvoření funkčních pilotních zdrojů energie a jejich dlouhodobý monitoring pro získání klíčových provozních dat a s možností jejich napojení na reálné zdroje vytápění; iii) vytvoření odborné základny pro vyhledávání a ověřování potenciálních lokalit pro využití geotermální energie v ÚK, ČR i zahraničí; iv) nové technologické přístupy pro průzkum a monitoring geologického prostředí pro energetické účely, těžbu nerostných surovin a zvyšování bezpečnosti infrastrukturních staveb (tunely, mosty, přehrady, podzemní stavby apod.);  v) konzultační centrum pro veřejné a soukromé instituce jako potenciální investory do zdrojů GT energie; vi) v dlouhodobé perspektivě zvýšení efektivity a bezpečnosti nových obnovitelných zdrojů energie a zvýšení jejich podílu na výrobě tepla a elektřiny zejména na komunální úrovni. </t>
  </si>
  <si>
    <t>Projekt navazuje na činnost výzkumné infrastruktury RINGEN (dotace 132 mil Kč. 2016-2020), jejíž zázemí bylo dokončeno v pol. r. 2019 v Litoměřicích a jejímž nositelem je PřF UK.  V současnosti konsorcium připravilo novou strategii rozvoje zahrnující nové segmenty (viz popis aktivit) a partnery a úzkou spolupráci komerčních subjektů z oblasti energetiky, teplárenství a těžebního průmyslu. Nová strategie byla schválena Správní radou RINGEN v únoru 2020, která zahrnuje 7 klíčových partnerů a byla projednána s novými strategickými partnery (ČVUT UCEEB, MVV Energie, město Litoměřice, Komora obnovitelných zdrojů energie) během března/dubna 2020. Projekt bude představen na jednání širší platformy s dalšími potenciálními partnery vč. vybraných resortů (MPO/MŽP/MŠMT) a Ústeckého kraje během léta 2020. Projekt disponuje odborným týmem (cca 70 senior a junior výzkumníků a Ph.D. studentů) a aktivními partnery v zahraničí (GfZ Potsdam, Karlsruhe Institute of Technology, Bergakademie Freiberg - Německo, ETH Zurich – Švýcarsko, EOST Strasbourg – Francie, Delft University – Nizozemí ad.), na strategické úrovni zajišťuje supervizi mezinárodní vědecká rada (6 členů). Projekt je dlouhodobě podporován městem Litoměřice, které poskytuje areál kasáren a rovněž nezbytné vrtné licence.  Projekt má k dispozici všechna nezbytná povolení pro práci v podzemí (tj. povolení hornické činnosti, zvláštní zásah do zemské kůry, stanovené chránění ložiskové území ad.), je budována další nezbytná infrastruktura (např. přípojka technol. vody z Labe) a partneři mají uzavřenou smlouvu o partnerství nebo je připravována (u nových partnerů) k uzavření během r. 2020. Projekt je rovněž ukotven ve smlouvě o spolupráci mezi Univerzitou Karlovou a městem Litoměřice (2016), které se zavazuje poskytovat projektu podporu vč. prostoru bývalých kasáren J. z Poděbrad. Projekt je součástí strategie rozvoje města Litoměřice (2013-2030) a naplňuje Národní priority orientovaného výzkumu, experimentálního vývoje a inovací (udržitelnost energetiky a materiálových zdrojů). Projektová dokumentace je, s ohledem na charakter projektu, předmětem vlastní odborné činnosti Centra a bude vytvářena v rámci jednotlivých aktivit projektu (tj. design vrtů, program stimulace podzemního výměníku, geotermální horninové úložiště, projekt FV elektrárny ad.). Vzhledem k tomu, že se na celý areál vztahuje tzv. chráněné území GTE vrtu, je činnost řízena primárně Státní báňskou správou, která k dané činnosti vydala povolení v r. 2012. Dotčené pozemky jsou buď ve vlastnictví nositele projektu PřF UK, nebo města Litoměřice a jejich využití nepředstavuje překážku realizace projektu.</t>
  </si>
  <si>
    <t>Výstavba solárních energetických parků na plánovaných plochách hydrických rekultivací a na rekultivovaných plochách</t>
  </si>
  <si>
    <t xml:space="preserve">Výstavba solárních energetických parků se plánuje realizovat v lokalitách povrchových lomů ČSA, Vršany, Bílina a Libouš. A to jak na budoucích vodních hladinách, tak na okolních rekultivovaných plochách. Od navrženého řešení se očekává efektivní využití spravovaných vodních a rekultivovaných ploch a zajištění dlouhodobých přínosů z nabízeného energetického potenciálu. Rovněž je plánováno ověření solárních technologií v podmínkách hydrických rekultivací v Ústeckém kraji formou pilotního projektu menšího rozsahu. </t>
  </si>
  <si>
    <t xml:space="preserve">Z pohledu věcného byla k 30.6. 2020 zpracovaná Analýza ověření realizovatelnosti  výstavby solárních energetických parků na plánovaných plochách hydrických rekultivací a na rekultivovaných plochách. Výsledky analýzy byly podpořeny nositelem akce (PKÚ, s. p.) i jeho zřizovatelem (MPO) a v červenci 2020 byl zpracován návrh materiálu pro Vládu ČR. Akce běží pod interním označením A837 resp. A861 (vč. plánované studie proveditelnosti pro rok 2022). Záměr je dále předložit souhrnný materiál Vládě ČR ke schválení dalšího postupu do konce roku 2020. Více informací k počátečnímu zadání je v Usnesení Vlády č. 421/2019 a tiskové zprávě MPO z 16.8.2019: https://www.mpo.cz/cz/rozcestnik/pro-media/tiskove-zpravy/mpo-chce-propojit-jezera-vznikla-rekultivaci-hnedouhelnych-dolu-a-lomu--248294/ </t>
  </si>
  <si>
    <t>Termín zahájení: 2022</t>
  </si>
  <si>
    <t xml:space="preserve">velké firmy </t>
  </si>
  <si>
    <t>Přečerpávací vodní elektrárny v lokalitách současných a bývalých povrchových hnědouhelných lomů</t>
  </si>
  <si>
    <t>Cílem projektu je využít vznikající jezera pro potřeby české energetiky jako budoucí dolní nádrže přečerpávacích vodních elektráren (PVE). PVE z funkčního hlediska mohou doplňovat neregulované nové OZE s výkonem několika GW. Proto vznikl záměr využít lokality vytěžených hnědouhelných lomů v Severních Čechách, postupně přetvářené v jezera, pro výstavbu nových PVE.</t>
  </si>
  <si>
    <t xml:space="preserve">Z pohledu věcného byla k 30.6. 2020 zpracovaná Technicko-ekonomická studie nových PVE v lokalitách současných a bývalých povrchových hnědouhelných lomů. Výsledky studie byly podpořeny nositelem akce (PKÚ, s. p.) i jeho zřizovatelem (MPO) a v červenci 2020 byl zpracován návrh materiálu pro Vládu ČR.
Akce běží pod interním označením A666 (vč. plánované studie proveditelnosti pro rok 2021). Záměr je dále předložit souhrnný materiál Vládě ČR ke schválení dalšího postupu do konce roku 2020. 
Více informací k počátečnímu zadání je v Usnesení Vlády č. 421/2019 a tiskové zprávě MPO z 16.8.2019: https://www.mpo.cz/cz/rozcestnik/pro-media/tiskove-zpravy/mpo-chce-propojit-jezera-vznikla-rekultivaci-hnedouhelnych-dolu-a-lomu--248294/ 
</t>
  </si>
  <si>
    <t>2021 a dále</t>
  </si>
  <si>
    <t>Propojená vodohospodářská soustava dokončených hydrických rekultivací</t>
  </si>
  <si>
    <t xml:space="preserve">Cílem je vznik propojené vodohospodářské soustavy jezer vzniklých na pěti těžebních lokalitách v Severočeské hnědouhelné pánvi (dnes již existující Jezero Most, budoucí jezera situovaná v lomech ČSA, Vršany, Bílina a Libouš). Cílem projektu je vytvoření propojené soustavy jezer optimální z hlediska hospodaření s vodními zdroji v dlouhodobém horizontu s možností využití energetického potenciálu této soustavy - malých vodních elektráren. Propojení soustavy je navrhováno s minimalizací investičních nákladů a zásahu do stávajícího charakteru území. Veškeré propojení by fungovalo gravitačně, bez nutnosti čerpání a s maximálním využitím současné vodohospodářské infrastruktury. Nová propojení jsou navrhována jako povrchová i podpovrchová (štoly, trubní vedení). Mezi hlavní benefity propojené soustavy patří především zaručený odběr vody pro budoucí uživatele vodohospodářské soustavy, akumulační, zemědělský, průmyslový a hydroenergetický potenciál. </t>
  </si>
  <si>
    <t xml:space="preserve">Projekt vychází ze zadání Vlády ČR a MPO v roce 2019. Z pohledu věcného byla k 30. 6. 2020 zpracovaná Analýza a vyhodnocení variant propojené vodohospodářské soustavy dokončených hydrických rekultivací pro PKÚ. Výsledky analýzy byly podpořeny nositelem akce (PKÚ, s. p.) i jeho zřizovatelem (MPO) a v červenci 2020 byl zpracován návrh materiálu pro Vládu ČR. Akce běží pod interním označením A838 resp. A860 (plánovaná studie proveditelnosti pro rok 2021). Záměr je dále prodiskutovat odborný materiál k propojené vodohospodářské soustavě v meziresortní pracovní skupině složené z určených ministerstev (MPO, MZe a MŽP) a předložit souhrnný materiál Vládě ČR ke schválení dalšího postupu do konce roku 2020. Více informací k počátečnímu zadání je v Usnesení Vlády č. 421/2019 a tiskové zprávě MPO z 16.8.2019: https://www.mpo.cz/cz/rozcestnik/pro-media/tiskove-zpravy/mpo-chce-propojit-jezera-vznikla-rekultivaci-hnedouhelnych-dolu-a-lomu--248294/ </t>
  </si>
  <si>
    <t>2026 a dále</t>
  </si>
  <si>
    <t>Statutární město Teplice</t>
  </si>
  <si>
    <t xml:space="preserve">TEPLICE - UDRŽITELNÁ MĚSTSKÁ MOBILITA </t>
  </si>
  <si>
    <t>Pro tento projekt byly vybrány klíčové aktivity tak, aby došlo k zásadním změnám ve směřování vývoje dopravy směrem k udržitelné místní mobilitě:                                                                                                                                                                                                                                  A. Management mobility
- Budování pozitivní image udržitelné dopravy, práce s veřejností, diskuse, osvěta, propagace změn v dopravním chování
- Dopravní bezpečnost spojená s výchovou, zejména v základním školství
- Aktualizace strategického dokumentu SUMP 
Dílčí náklady podprojektu: 5. mil. Kč 
Očekávané přínosy: Zvyšování informovanosti, zapojení občanů a firem, zvyšování bezpečnosti, změny dopravního chování směrem k udržitelným módům.
B. Zajištění funkčnosti základního komunikačního systému, plynulosti a bezpečnosti provozu, zklidňování dopravy
- Přestavba a modernizace křižovatek v rámci aktivní preference vozidel MHD, IZS (konkrétně ul. Alejní, Duchcovská, Na hrázi, Hrázní, Masarykova – okružní křižovatka u Červeného kostela – celkem 150 mil. Kč)
- Zklidňování dopravy na významných místních komunikacích jako např. Na Hrázi, Hrázní, Masarykova třída a dalších (konkrétně podjezd pro IAD v přednádražním prostoru – 350 mil. Kč)
- Doplnění základního komunikačního systému města (konkrétně Prosetická spojka a spojka Potoční – Doubravice celkem 120 mil. Kč) 
- Snižování průjezdné dopravy v centru města a lázeňské zóně, rozšiřování zklidněných komunikací a zón 30 (15 mil. Kč) 
Dílčí náklady podprojektu: 635. mil. Kč.
Očekávané přínosy: homogenizace dopravních tras, regulace dopravy a zvýšení bezpečnosti, zklidňování dopravy, snížení negativních vlivů na ŽP, zejména snížení emisí a hluku, zlepšení dostupnosti regionu, úspora dopravního času.                                                                                          C. Rozvoj a modernizace MHD, zlepšení obsluhy území, další rozvoj IDS, včetně železnice
- Rozvojové stavby trolejbusové dopravy (ekologická doprava), zvýšení kvality nabídky (Konkrétně – modernizace vozovny vč. trolejbusové haly 100 mil. Kč, nákup 10 ks parciálních trolejbusů 150 mil. Kč, další rozšíření trolejbusových tras centrum, Doubravická – točna V Závětří, Na Stínadlech 65 mil. Kč, modernizace měnírny 60 mil. Kč) 375  mil. Kč
- Aktivní/dynamická preference vozidel MHD v dopravním proudu (stavebně viz. výše, informační systémy 15 mil. Kč) 
- Modernizace a doplnění zastávek MHD/VHD, inteligentní a bezbariérové zastávky (informační systémy 25 mil. Kč) 
- Digitalizace automatizovaných systémů řízení provozu MHD v reálném čase (15 mil. Kč) 
- Revitalizace žst. Teplice včetně zřízení přestupního terminálu P+G, P+R včetně propojení přednádražního a zanádražního prostoru  podchodem s přímou vazbou na VHD (350 mil. Kč) 
Dílčí náklady podprojektu: 780. mil. Kč.
Očekávané přínosy: změna mobility k udržitelným druhům, zvýšení kvality nabídky, snížení negativních vlivů na ŽP, poskytování informací, zlepšení obsluhy území VHD/MHD – pozitivní vliv na zaměstnanost.                                                                                                                                    D. Rozvoj infrastruktury a zlepšení podmínek cyklistické a pěší dopravy
- Vybudování ucelené sítě základních cyklistických tras a zvyšování bezpečnosti cyklodopravy – cílem je vybudování cca 50 km tras celkově (měřeno jednosměrně), z toho cca 15 km páteřních tras prioritně (50 mil. Kč)
- Zlepšení podmínek pěší dopravy, tvorba bezpečné, bezbariérové a atraktivní pěší základní sítě (10 ml. Kč) 
- Výrazné zklidnění dopravy na území pěší a lázeňské zóny, rozvoj veřejných prostranství a zklidněných komunikací, pěší doprava k turistickým, kulturním a sportovním cílům (70 mil. Kč) 
Dílčí náklady podprojektu: 130. mil. Kč 
Očekávané přínosy: změna mobility k udržitelným druhům, zvýšení bezpečnosti, zvýšení kvality infrastruktury, snížení negativních vlivů na ŽP, zlepšení obsluhy území.
E. Aktivní a systémové řešení dopravy v klidu (parkování a odstavování vozidel)
- Rozvoj záchytných parkovišť v systému P+G pro řešení parkování návštěvníků města (parkovací dům centrum Alejní – Čs. Dobrovolců, parkovací dům lázeňská zóna – Aquacentrum, celkem 260 mil. Kč)
- Rozvoj rezidentního, zabezpečeného parkování v obytných oblastech, legalizace stavu parkování a odstavování vozidel výstavbou parkovacích objektů (pilotní projekt - parkovací dům Trnovanská – Panorama 130 mil. Kč) 
- Budování systému dopravy v klidu, inteligentní naváděcí systém parkování (rámec ITS – 30 mil. Kč) 
Dílčí náklady podprojektu: 420. mil. Kč, 
Očekávané přínosy: zvýšení kvality a atraktivity bydlení, zajištění dostupnosti území (provoz IZS), změna mobility, snížení negativních vlivů na ŽP, poskytování informací.</t>
  </si>
  <si>
    <t xml:space="preserve">Aktuální  stav  připravenosti projektu: Projekt je ve stavu záměru, vycházejícího ze schváleného Plánu udržitelné městské mobility statutárního města Teplice a jeho akčních plánů (schváleno ZM 09/2019. Záměr koreluje i s Programem rozvoje statutárního města Teplice. Technická dokumentace je pro dílčí podprojekty již nyní průběžně připravována, nejčastěji jsou rozpracovány či dokončeny studie proveditelnosti (SP). Zároveň se dané stavby koordinují i s ostatními aktéry v území – zejména správci infrastruktury. Zpracování ekonomických a detailních dopravních  analýz bude standardně následovat bezprostředně po zpracování SP. Stavební povolení bude zajišťováno  následně. Řešení vlastnických vztahů předpokládáme pouze s nízkým, maximálně středním rizikem, stavby budou většinově realizovány  na vlastních pozemcích. U části podprojektů očekáváme reálně dle stavu přípravy možnost realizace již v r. 2022. Avšak otevřeně  konstatujeme, že u některých podprojektů bude akcelerovat příprava až po vyjasnění podmínek podpory. </t>
  </si>
  <si>
    <t xml:space="preserve">2023 – 2030, projekt bude dle dílčích  podprojektů vhodně etapizován  </t>
  </si>
  <si>
    <t>ENERGO Tušimice s.r.o.</t>
  </si>
  <si>
    <t>Využití vodíku pro akumulaci energie</t>
  </si>
  <si>
    <t xml:space="preserve">Cílem projektu je vybudování jednotky pro výrobu obnovitelné solární či větrné energie, elektrolyzéru pro výrobu vodíku k akumulaci energie a palivového článku pro konverzi vodíku na elektřinu k dalšímu využití v energetice, průmyslu, dopravě či domácnostech.                                             Výstavba těchto plnících stanic by znatelně přispěla k: 
- Zavádění nových pokrokových technologií a vytvoření nových pracovních míst v uhelných regionech
- Akumulaci energie ve vodíku využitelné ke stabilizaci sítě při výkyvech dodávek energie z obnovitelných zdrojů
- Rozvoji a komercializaci vodíkových palivočlánkových technologií v Ústeckém kraji a ČR
- Dosažení klimatických cílů EU do roku 2050       </t>
  </si>
  <si>
    <t>2021-2023</t>
  </si>
  <si>
    <t>JAPEK s.r.o.</t>
  </si>
  <si>
    <t xml:space="preserve">Cílem projektu je vybudování jednotky pro výrobu obnovitelné solární či větrné energie, elektrolyzéru pro výrobu vodíku a zásobníku k jeho akumulaci, a palivového článku pro konverzi vodíku na elektřinu k dalšímu využití.                                                                                                   Výstavba těchto plnících stanic by znatelně přispěla k: 
- Zavádění nových pokrokových technologií a vytvoření nových pracovních míst v uhelných regionech
- Akumulaci energie ve vodíku využitelné ke stabilizaci sítě při výkyvech dodávek energie z obnovitelných zdrojů
- Rozvoji a komercializaci vodíkových palivočlánkových technologií v Ústeckém kraji a ČR
- Dosažení klimatických cílů EU do roku 2050     </t>
  </si>
  <si>
    <t>Využití vodíku pro komplexní vodíkové hospodářství pro logistická centra</t>
  </si>
  <si>
    <t>Projekt má dva hlavní cíle. První cílem projektu je vybudování neveřejné vodíkové infrastruktury tzn. zdroje obnovitelné energie, jednotky pro výrobu vodíku o čistotě 99,998 % a neveřejné plnící stanice na vodíkový pohon pro využití v logistickém centru. Druhý cílem je uvedení 10 vysokozdvižných vozíků na vodíkový pohon do provozu v logistickém centru.                                                                                                                                                                                                                                                                                                                                          Realizace tohoto projektu by znatelně přispěla k: 
- Zavádění nových pokrokových technologií a vytvoření nových pracovních míst v uhelných regionech
- Rozvoji a komercializaci vodíkových palivočlánkových technologií v Ústeckém a Karlovarském kraji a ČR
- Nasazení vodíkových palivočlánkových technologií aplikacích pro skladovací logistiku 
- Podpoře strategie strategických cílů NAP CM 
- Dosažení klimatických cílů EU do roku 2050</t>
  </si>
  <si>
    <t>Vybudování 3 vodíkových plnících stanic pro osobní, hromadnou a nákladní dopravu</t>
  </si>
  <si>
    <t xml:space="preserve">Cílem projektu je vybudování 3 veřejných plnících stanic na vodík, který slouží jako palivo pro palivové články v dopravě. Jejich umístění bude směřovat k pokrytí celého území regionu.  Výstavba těchto plnících stanic by znatelně přispěla k:                                                                                - Zavádění nových pokrokových technologií a vytvoření nových pracovních míst v uhelných regionech
- Rozvoji a komercializaci vodíkových palivočlánkových technologií v Ústeckém a Karlovarském kraji a ČR
- Naplnění strategie NAP CM, která v aktualizované verzi počítá s rozvojem husté veřejné i neveřejné infrastruktury vodíkových plnících stanic 
- Dosažení klimatických cílů EU do roku 2050                                                                                                                                                                                                                                                                                                                                                                                                         Účelem projektu je také využití geografické polohy Ústeckého a Karlovarského regionu a možnosti napojení na infrastrukturu vodíkových plnících stanic v Německu.
</t>
  </si>
  <si>
    <t>Výroba „zeleného vodíku“ pro zásobování čerpacích stanic</t>
  </si>
  <si>
    <t xml:space="preserve">Cílem projektu je vybudování jednotky pro výrobu vodíku o čistotě 99,998 % který slouží jako palivo pro palivové články v nákladní dopravě pro veřejné plnící stanice pro osobní a nákladní užitková vozidla. 
Účelem projektu je využít potenciálu pro nastartování segmentu čisté mobility v Ústeckém a Karlovarském kraji.
Realizace tohoto projektu by znatelně přispěla k: 
- Zavádění nových pokrokových technologií a vytvoření nových pracovních míst v uhelných regionech
- Rozvoji a komercializaci vodíkových palivočlánkových technologií v Ústeckém kraji a ČR
- Podpoře strategie strategických cílů NAP CM 
- Dosažení klimatických cílů EU do roku 2050
Projekt je také v souladu se strategií Aktualizace Národního plánu čisté mobility z roku 2019, která cílí na finanční podporu pro nákladní silniční vozidla na vodík, jehož pořizovací cena je dvakrát vyšší než u nákladních vozidel na konvenční paliva.  </t>
  </si>
  <si>
    <t>Vybudování vodíkové infrastruktury pro železniční dopravu</t>
  </si>
  <si>
    <t xml:space="preserve">Cílem projektu je vybudování celkové infrastruktury pro výrobu a zásobování vlakové soupravy vodíkem. Výstavba zahrnuje vybudování zdroje obnovitelné solární či větrné energie, jednotky pro výrobu vodíku, skladovacího zařízení, kompresorové stanice a plnící stanice pro vlaky na vodíkový pohon.
Realizace tohoto projektu by znatelně přispěla k: 
- Zavádění nových pokrokových technologií a vytvoření nových pracovních míst v uhelných regionech
- Rozvoji a komercializaci vodíkových palivočlánkových technologií v Ústeckém a Karlovarském kraji a ČR
- Podpoře strategie NAP CM, která v aktualizované verzi počítá s nastartováním podpory železniční dopravy na alternativní paliva 
- Dosažení klimatických cílů EU do roku 2050
Účelem projektu je využít možnosti napojení se na existující vodíkovou infrastrukturu pro vlaky v Německu, kde je v současnosti jedna vlaková souprava na vodík v provozu a do roku 2021 a plánuje 13 dalších. </t>
  </si>
  <si>
    <t>Úvodní studie</t>
  </si>
  <si>
    <t>Vybudování výzkumného a demonstračního centra pro využití vodíku v energetice, průmyslu a mobilitě</t>
  </si>
  <si>
    <t xml:space="preserve">Cílem projektu je vybudování výzkumného a demonstračního centra pro výrobu, skladování, distribuci a využití vodíku v energetickém, průmyslovém a dopravním sektoru. Provoz centra by zahrnoval jednotku pro výrobu obnovitelné energie, elektrolyzér a palivový článek pro výzkumné a demonstrační účely.   Účelem projektu je využít možnosti navázat spolupráci s místní univerzitou a podpořit její výzkumnou činnost pro následné aplikace v regionu.
Realizace tohoto projektu by přispěla k:
- Zavádění nových pokrokových technologií a vytvoření nových pracovních míst v uhelných regionech
- Podpoře výzkumné činnosti spojené s vývojem vodíkových palivočlánkových technologií, výroby „zeleného vodíku“ a jeho akumulace, distribuce a aplikací
- Zvýšení povědomí o nízkoemisních/bezemisních vodíkových palivočlánkových technologiích, spektru jejich využití v energetice, průmyslových aplikacích a mobilitě a hodnotových řetězcích v rámci vodíkového hospodářství
- Snížení emisí skleníkových plynů ve regionu postiženém těžbou fosilních paliv
- Rozvoji a komercializaci vodíkových palivočlánkových technologií v Ústeckém kraji a ČR
- Naplnění strategie NAP CM, která v aktualizované verzi počítá s rozvojem husté veřejné i neveřejné infrastruktury vodíkových plnících stanic 
- Dosažení klimatických cílů EU do roku 2050
</t>
  </si>
  <si>
    <t>Dopravní podnik města Ústí nad Labem a.s.</t>
  </si>
  <si>
    <t>Modernizace infrastruktury DPMUL</t>
  </si>
  <si>
    <t>Cílem projektu je úprava a modernizace stávajících autobusových dílen ve vozovně Předlice tak, aby v nich do budoucna mohly být servisovány jak vozidla s klasickým spalovacím motorem, tak zejména vozidla na vodík. Jedná se o úpravu dispozičního řešení, modernizace elektroinstalace a instalace všech bezpečnostních prvků nezbytných pro autorizaci dílen pro servis vodíkových autobusů. Projekt tak navazuje na výstavbu vodíkové plnící stanice a nákup vodíkových autobusů a pro celkové naplnění projektu vodíkové mobility ve městě Ústí nad Labem je realizace tohoto projektu nezbytná.</t>
  </si>
  <si>
    <t>V roce 2018 vypracována architektonická studie. V současné chvíli probíhající výběrové řízení na výběr projektanta pro zhotovení projektové dokumentace pro stavební povolení, výběr zhotovitele a dokumentace pro realizaci stavby. Veškeré dotčené nemovitosti jsou výhradně v majetku nositele.
 Předpoklad výběru projektanta 8/2020
Stavební povolení předpoklad 09/2021
Projekt předschválen v orgánech nositele</t>
  </si>
  <si>
    <t>2022-2024</t>
  </si>
  <si>
    <t>ano</t>
  </si>
  <si>
    <t>Pořízení bezemisních vozidel pro Dopravní podnik města Ústí nad Labem - vodíkové autobusy</t>
  </si>
  <si>
    <t>Cílem projektu je nákup 10 bezemisních vodíkových autobusů, které budou obsluhovat MHD ve městě Ústí nad Labem. Nové autobusy budou nahrazovat stávající již zastaralé klasické dieselové autobusy, které jsou z ekologického hlediska nevyhovující a splňují pouze normu EURO 4, zatímco nové budou splňovat nejpřísnější normu EURO 6. Pořízení nových autobusů tak bude mít výrazný vliv na snížení zátěže životního prostředí a kvality ovzduší.</t>
  </si>
  <si>
    <t>Zpracována studie proveditelnosti a ekonomické analýzy, projekt schválen v orgánech nositele a je připravena zadávací dokumentace pro vyhlášení výběrového řízení na dodavatele.</t>
  </si>
  <si>
    <t>2022-2023</t>
  </si>
  <si>
    <t xml:space="preserve">Vršanská uhelná, a.s. </t>
  </si>
  <si>
    <t>Posilování estetické funkce krajiny a navracení jejího původního rázu
užitím vedlejších energetických produktů</t>
  </si>
  <si>
    <t>Cílem projektu je smysluplné využití produkovaných VEP k posílení estetické funkce krajiny po těžbě uhlí a krajiny ovlivněné provozem uhelných zdrojů. Projekt předpokládá realizaci potřebných technologií umožňujících úpravy materiálu, jeho přepravu, finální zpracování VEP a terénní úpravy do požadované podoby krajiny, která by měla být blízká jejímu původnímu rázu.</t>
  </si>
  <si>
    <t>Projekt je ve fázi interních úvah o variantách řešení a sběru dostupných podkladů. V případě Počerad běží ukládání VEP do lomu Vršany.</t>
  </si>
  <si>
    <t>2022-2027</t>
  </si>
  <si>
    <t xml:space="preserve">
Výzkum, návrh a testování
ukládání a následného užití vedlejších energetických produktů</t>
  </si>
  <si>
    <t>Cílem projektu je výzkum, návrh a otestování řešení, které umožní takové skladování (deponování) vedlejších energetických produktů (min. strusky a popílku), aby bylo možné tyto certifikované výrobky následně odtěžovat a vhodně upravit před prodejem. Důvodem je vyrovnání nesouladu mezi nabídkou a poptávkou po stavebních hmotách v průběhu roku a co největší náhrada primárních zdrojů včetně snížení emisí CO2.</t>
  </si>
  <si>
    <t>Projekt je ve fázi interních úvah o variantách řešení a sběru dostupných podkladů.</t>
  </si>
  <si>
    <t>2022-2025</t>
  </si>
  <si>
    <t>ICUK, UJEP</t>
  </si>
  <si>
    <t>Ostatní (OHK,KHK a jiné)</t>
  </si>
  <si>
    <t>Podpora inovačního ekosystému v Ústeckém kraji</t>
  </si>
  <si>
    <t xml:space="preserve">Programy pro začínající podnikatele, start-ups, rozvoj MSP, inovace:
a) Podnikatelský inkubátor StartUp Go
b) Program Technologický skaut
c) In-house vouchery
d) inovační akademie ÚK
e) TECH-INNO vouchery ÚK
f) program stipendia pro výzkumné organizace a firmy </t>
  </si>
  <si>
    <t>b) investice do zakládání nových podniků, mimo jiné prostřednictvím podnikatelských inkubátorů a poradenských služeb</t>
  </si>
  <si>
    <t>Obec Hrobčice</t>
  </si>
  <si>
    <t>Vysílač ve formě rozhledny "Bílé místo" k zajištění garantovaného přístupu k mobilnímu signálu</t>
  </si>
  <si>
    <t>Vybudování vysílače pro pokrytí obce bez mobilního signálu, který by sloužil zároveň jako rozhledna „Bílé místo“. Dojde k digitální transformaci. Nositelem projektu je obec, neboť průzkumem bylo potvrzeno, že mobilním operátorům se budování vysílače nevyplatí z důvodu náročného jednání s CHKO Českého středohoří a nízkého počtu potencionálních uživatelů v daných oblastech. Dojde tak k zajištění garantovaného přístupu k mobilnímu, potažmo internetovému signálu do všech i těch nejmenších lidských sídel.</t>
  </si>
  <si>
    <t>Probíhají jednání s mobilními operátory k vytipování vhodné lokality pro výstavbu vysílače, tak aby nový vysílač pokryl co největší plochu tzv. Bílých míst. Byl proveden průzkum mezi dodavateli telekomunikačních služeb a o možnostech zlepšení pokrytí Bílých míst lepší dostupnosti internetového připojení. Z průzkumu je patrné, že modernizace komunikační infrastruktury pevných linek, která by přinesla zásadní zlepšení, se neplánuje. Stejně tak mobilní operátoři neplánují zlepšení, jelikož oblast je součástí CHKO České středohoří a výstavba nových stanic BTS je komplikovaná. Místní drobní poskytovatelé internetu jsou taktéž na hranici svých možností. Jediný způsob jak co nejrychleji a nejlevněji zajistit dostupnost mobilní sítě a tím i internetu ve všech našich obcích je výstavba nového vysílače ve spolupráci s mobilními operátory. Ta je však možná pouze za finanční spoluúčasti obce, která o zlepšení dostupnosti služeb usiluje. Projekt je definován ve strategickém dokumentu obce – Program rozvoje obce Hrobčice 2016-2023.</t>
  </si>
  <si>
    <t>e) investice do digitalizace a digitálního propojení</t>
  </si>
  <si>
    <t>Cyklostezka na Radovesické výsypce</t>
  </si>
  <si>
    <t>Vybudování sítě cyklostezek k pohodlné cestě na kole za prací z našich obcí do Bíliny, do školy a jako volnočasové aktivity.</t>
  </si>
  <si>
    <t>V oblasti výsypky nyní probíhají pozemkové úpravy, které vyčlení stávající pomocné komunikace jako budoucí cyklotrasy. Projekt je definován ve strategickém dokumentu obce – Program rozvoje obce Hrobčice 2016-2023.</t>
  </si>
  <si>
    <t>energetická účinnost</t>
  </si>
  <si>
    <t>Výměna technologie usměrňovacích skupin a stejnosměrného rozvodu 660 V</t>
  </si>
  <si>
    <t>Předmětem předkládaného projektu je výměna stejnosměrné technologie měníren Krásné Březno a Všebořice, určené pro napájení trolejbusové dopravy v Ústí nad Labem.
Realizací projektu dojde k modernizaci dopravní infrastruktury s cílem zvýšit její bezpečnost a spolehlivost provozu trolejbusové části MHD jako jedné z udržitelných forem dopravy, hlavním přínosem projektu jsou úspory provozních nákladů, přínosem bude také pozitivní vliv na ŽP v podobě snížení emisí.</t>
  </si>
  <si>
    <t xml:space="preserve">Celý projekt již prošel VŘ a byla uzavřena SoD s vítězným dodavatelem. Po schválení podpory navrhovaného projektu může dojít k bezodkladnému zahájení realizace. </t>
  </si>
  <si>
    <t>Unipetrol výzkumně vzdělávací centrum, a.s.</t>
  </si>
  <si>
    <t>FLEFITÉ (Flexibilní Fischer-Tropschova syntéza)</t>
  </si>
  <si>
    <t xml:space="preserve">Cíl projektu: Strategickým cílem toho projektu je výstavba a použití inovativní technologie v chemickém průmyslu orientované na současné globální výzvy v životním prostředí.
Popis projektu: Princip této inovativní technologie spočívá v přeměně syntézního plynu vzniklého během zplyňování odpadních surovin. Syntézní plyn je veden do katalytické jednotky pro výrobu kapalných uhlovodíků. Princip Fischer-Tropschovy syntézy spočívá v přeměně oxidu uhelnatého s přídavkem vodíku a vhodného katalyzátoru na majoritně kapalné uhlovodíky. Touto technologií je možné okamžitě vyrobit alternativní mezi-produkty vhodné pro výrobu pokročilých alternativních paliv nebo produkty pro výrobu základních chemikálií s vysokou čistotou (ethylen, propylen aj.). Tato technologie je plně kompatibilní se stávajícím komplexem rafinerie. Výrobní kapacita je 640 t/den.
Výstupy: Projekt má ambice podpořit cirkulační ekonomiku v regionu ve smyslu efektivního využití odpadních surovinových zdrojů a splnit legislativní požadavky EU o obnovitelných zdrojích energie v dopravě. Tato technologie podporuje tzv. zásadu 3R pro nakládání s odpady – omezit (reduce), využít (reuse), recyklovat (recycle). Hlavní výhody z hlediska vlivů na životní prostředí u této technologie jsou minimalizace emisí vnášených do ovzduší, objemová redukce do kapalné formy se značnou chemickou stálostí a vysokou čistotou.
</t>
  </si>
  <si>
    <t xml:space="preserve">Aktuální stav projektového záměru je v přípravné fázi. V současné době jsou předpokládané pohledy v řešení.
Věcný pohled: 
Marketingový průzkum
Ekonomická analýza
Stavební povolení, výstavba na území chemického závodu
Studie proveditelnosti
Organizační pohled:
Schválení záměru v orgánech společnosti
Projekt zanesen ve strategickém výhledu společnosti </t>
  </si>
  <si>
    <t>2021-2029</t>
  </si>
  <si>
    <t>Plazmové zplyňování komunálního odpadu (akronym PLAZKOMOD)</t>
  </si>
  <si>
    <t>Cíl projektu: Výstavba technologie na plazmové zplyňování komunálního odpadu na syntézní plyn využitelný na výrobu alternativních paliv a prémiových chemikálií. Popis projektu: Princip této inovativní technologie spočívá v termickém rozkladu odpadních látek za vysokých teplot a nepřístupu vzduchu. Výstupem je syntézní plyn o vysoké energetické hodnotě, který je po přečištění (snížení obsahu heteroatomů) dále možno vhodnou technologií okamžitě převádět na vhodné nosiče energie (pokročilá alternativní paliva) nebo na základní petrochemikálie s vysokou čistotou (ethylen, propylen aj.). Kapacita zpracování KO je 100 000-300 000 t/rok.
Výstupy: Projekt má ambice výrazně podpořit cirkulární ekonomiku v regionu ve smyslu efektivního využití odpadních surovinových zdrojů a splnit legislativní požadavky EU o obnovitelných zdrojích energie v dopravě. Technologie plazmového zplyňování podporuje tzv. zásadu 3R pro nakládání s odpady – omezit (reduce), využít (reuse), recyklovat (recycle). Hlavní výhody z hlediska vlivů na životní prostředí u technologie plazmového zplyňování je minimalizace emisí vnášených do ovzduší a absence vzniku značného množství popelovin s obsahem nebezpečných látek.</t>
  </si>
  <si>
    <t>Aktuální stav projektového záměru je v přípravné fázi. V současné době jsou předpokládané pohledy v řešení.
Věcný pohled: 
Marketingový průzkum
Stavební povolení 
Studie proveditelnosti
Organizační pohled:
Schválení záměru v orgánech společnosti 
Projekt zanesen ve strategickém výhledu společnost</t>
  </si>
  <si>
    <t>Unipetrol RPA, UniCRE</t>
  </si>
  <si>
    <t>Termická depolymerace směsných termoplastů a termosetů na směsi kapalných a plynných uhlovodíků pro další zpracování (akronym TERDEPOL)</t>
  </si>
  <si>
    <t>Cílem projektu je implementace termické depolymerace odpadních plastů (směsný/vytříděný plastový komunální/industriální odpad) jako stupně konverze těchto materiálových proudů na kapalné a plynné produkty určené pro následné petrochemické zpracování s cílem výroby virgin-like monomerů (ethylen, propylen, butadien, styren). Tyto technologie jsou součástí širšího řetězce obecně nazvaného chemickým využitím odpadů, v případě plastů zde konkrétně hovoříme o chemické recyklaci plastů. Implementací a vybudováním celého technologického řetězce chemické recyklace plastů na území Ústeckého kraje by došlo ke vzniku prvního schématu „chemical recycling“ v průmyslově relevantním měřítku na území EU. Jelikož se v současné chvíli jedná o komodity (recyklovaný PE, PP, PS kvality tzv. virgin materiálu), u níž celosvětově převažuje poptávka nad nabídkou, je klíčová nejen implementace konceptu v ÚK, ale i rychlost, s jakou se celý koncept chemických recyklací podaří účinně a udržitelně implementovat. Přínosem bude vybudování zcela nového, komplexního, chemicko-technologického odvětví na pomezí chemického průmyslu a odpadového hospodářství, které je schopno produkovat chemikálie s vysokou přidanou hodnotou a přímo tak přispět k řešení globálních (plastový odpad v životním prostředí) i lokálních (recyklační cíle pro ČR dle EK) problémů s plastovými odpady.
Samotný projekt je koncipován jako realizace komplexu technologií pro zpracování plastových odpadů prostřednictvím technologie termické depolymerace a následné úpravy získaných produktů na kvalitu vhodnou pro jejich petrochemické zpracování. Celý komplex technologií lze členit do tří základních bloků:
- samotná depolymerace (zde jsou přiváděny vstupy ze scénářů A), B) projektu WASTESORTECH, nebo i z jiných zdrojů)
- fyzikálně – mechanická úprava produktů
- chemická úprava produktů před dalším zpracováním.
V rámci bloku depolymerační technologie je počítáno s realizací technologie pro zpracování 50 – 100 kt odpadních plastů.
V rámci bloku fyzikálně – mechanické úpravy produktů je počítáno s realizací technologií pro čištění produkovaných plynů a kapalin (sušení, filtrace, odkalení…).
V rámci bloku chemické úpravy produktů před jejich dalším zpracováním je počítáno s realizací vhodné technologie rafinace / štěpení produktů termické depolymerace za pomocí vodíku.
Součástí projektu napříč popsanými bloky je vybudování dostatečných kapacit pro nakládání a skladování jak surovin, tak i produktů.</t>
  </si>
  <si>
    <t>Projekt je v tuto chvíli ve stádiu pokročilé rozpracovanosti z důvodu souběhu řady aktivit v rámci kapitálové skupiny Unipetrol i Orlen částečně realizovaných i díky veřejné podpoře. Strategicky a manažersky je připravenost projektu také vysoká, kdy probíhají jednání o strategickém partnerství se společnostmi působícími v odvětvích, která jsou nezbytná pro realizaci tohoto typu aktivit. Nevyřešenou otázkou ve vztahu k připravenosti projektu zůstává legislativní rámec jak lokální (úroveň ČR) tak i evropský – definice chemické recyklace, způsob bilancování a prokazování recyklovaného podílu v produkci, koeficienty pro stanovení recyklační účinnosti apod. Nicméně i v těchto oblastech jsou vyvíjeny aktivity směrem k odstranění těchto bariér.</t>
  </si>
  <si>
    <t>2025-2026+</t>
  </si>
  <si>
    <t>Zajištění rekvalifikace a odborné způsobilosti pracovníků pro nové průmyslové odvětví využívající nízkoemisní a bezemisní zdroje energie</t>
  </si>
  <si>
    <t>Cílem projektu je vytvoření vhodných podmínek a zajištění konkurenceschopných uchazečů na pracovním trhu za pomocí akreditovaných rekvalifikačních kurzů či vzdělávacích programů v rámci stávajících vzdělávacích institucí nebo nově vzniklého rekvalifikačního a tréninkového centra zaměřeného na zajištění odborné způsobilosti pro práci v nízkoemisním sektoru.
Odborná způsobilost by měla pokrývat oblasti technické, např. využívání nových či nerozšířených technologií, ekonomické či oblasti posuzování životního cyklu a úspory emisí.
Průběh projektu lze popsat do několika na sebe navazujících etap:
- Etapa 1 – přípravná fáze (vznik partnerství, definice oblastí) – navázání strategických partnerství pro daný záměr, identifikace a definování klíčových oblastí pro vzdělávání
Výstup: strategické partnerství, konkrétní oblasti vzdělávání pro etapu 2
- Etapa 2 – vznik akreditovaných kurzů a oborů (odborné programy) – rozpracování konkrétních oblastí definovaných v etapě 1. 
- Etapa 3 – fáze udržitelnosti – prostor pro vyhodnocení klíčových indikátorů s případnou úpravou řídícího, ekonomického a vlastnického modelu, rozvoj pracovišť či školících center pro účely rekvalifikace</t>
  </si>
  <si>
    <t>V současnosti lze jako vhodné instituce v Ústeckém kraji identifikovat například Unipetrol výzkumně vzdělávací centrum, a.s., či Univerzitu Jana Evangelisty Purkyně v Ústí nad Labem. Unikátní propojení vzdělávání a průmyslu také představuje spolupráce společnosti Unipetrol, UniCRE a VŠCHT Praha, která má přímo v průmyslovém areálu své vlastní univerzitní centrum.</t>
  </si>
  <si>
    <t>h) zvyšování kvalifikace a rekvalifikace pracovníků</t>
  </si>
  <si>
    <t>Etapa 1: 2021-2022 
Etapa 2: 2022-2024
Etapa 3: 2024-2030</t>
  </si>
  <si>
    <t xml:space="preserve">Unipetrol výzkumně vzdělávací centrum, a.s. </t>
  </si>
  <si>
    <t xml:space="preserve">Testování vlivu nečistot z průmyslové výroby vodíku na životnost vodíkových PEM palivových článků </t>
  </si>
  <si>
    <t>Cílem projektu je vytvoření akreditované laboratoře či pracoviště, které umožní simulaci a testování citlivosti palivových článků na potenciální nečistoty z průmyslové výroby vodíkových plynů.
Následný návrh, řešení i realizace projektu by měla probíhat v úzké spolupráci jednak s automobilovým průmyslem tak i s chemickými podniky vyrábějícími vodík za účelem další distribuce pro využití v dopravě. 
Průběh projektu lze popsat do několika na sebe navazujících etap:
- Etapa 1 – přípravná fáze (vznik partnerství, technologické řešení) – prostor pro výběr vhodných technologií a zařízení, zpracování projektového návrhu na výstavbu, navázání strategických partnerství pro daný záměr. 
Výstup: strategické partnerství, 1 konkrétní varianta pro etapu 2
- Etapa 2 – inženýring (technické řešení) – detail design a inženýring konkrétní varianty technického řešení pracoviště vybraného v etapě 1.
- Etapa 3 – samotná realizace (dodání, kompletace a akreditace pracoviště) – prostor pro vznik konkrétních provozů, závodů včetně navazující infrastruktury.
- Etapa 4 – fáze udržitelnosti – prostor pro vyhodnocení klíčových indikátorů s případnou úpravou řídícího, ekonomického a vlastnického modelu.</t>
  </si>
  <si>
    <t>V současné chvíli je jasně definovaná chybějící oblast know-how po které bude v budoucnu poptávka jak v případě vědeckých institucí, tak ze strany průmyslu. Unipetrol Výzkumně Vzdělávací Centrum je připraveno vést tuto iniciativu a rozšířit pole své působnosti tímto směrem.</t>
  </si>
  <si>
    <t>Etapa 1: 2021 
Etapa 2: 2022
Etapa 3: 2023-2025</t>
  </si>
  <si>
    <t>Posouzení ekonomiky průmyslové výroby obnovitelného vodíku ve vazbě na dostupné technologie</t>
  </si>
  <si>
    <t>Cílem projektu je vytvoření co nejpřesnějšího posouzení ekonomické návratnosti a vhodnosti průmyslové výroby vodíku v regionu na základě dostupných technologií. Výstupem projektu budou nejen pilotní provozy výroby vodíku, ale zejména metodika pro posuzování vhodnosti a výběru technologie, která muže posloužit i dalším regionům v budoucím rozvoji využívání bezemisního vodíku-
Z časového hlediska jsou oba scénáře rozděleny do etap následujícím způsobem:
- Etapa 1 – přípravná fáze (vznik partnerství, technologické řešení) – prostor pro výběr vhodné technologie, zpracování studií proveditelnosti, navázání strategických partnerství pro daný záměr. Výstup: strategické partnerství, 1 konkrétní varianta pro etapu 2
- Etapa 2 – inženýring (technické řešení) – detail design a inženýring konkrétní varianty technického řešení vybraného v etapě 1.
- Etapa 3 – samotná realizace (dodání a start-up technologie) – prostor pro vznik konkrétních provozů, závodů včetně navazující infrastruktury.
- Etapa 4 – fáze udržitelnosti – prostor pro vyhodnocení klíčových indikátorů s případnou úpravou řídícího, ekonomického a vlastnického modelu.</t>
  </si>
  <si>
    <t>Projekt je v tuto chvíli ve stádiu pokročilé rozpracovanosti z důvodu souběhu řady aktivit v rámci kapitálové skupiny Unipetrol i Orlen částečně realizovaných i díky veřejné podpoře. Strategicky a manažersky je připravenost projektu také vysoká, kdy probíhají jednání o strategickém partnerství se společnostmi působícími v odvětvích, která jsou nezbytná pro realizaci tohoto typu aktivit. Nevyřešenou otázkou ve vztahu k připravenosti projektu zůstává legislativní rámec jak lokální (úroveň ČR) tak i evropský – definice obnovitelného vodíku, způsob bilancování a prokazování původu podílu v produkci, apod.. Nicméně i v těchto oblastech jsou vyvíjeny postupné kroky směrem k vyjasnění těchto bariér.</t>
  </si>
  <si>
    <t>Etapa 1: 2021-2023 
Etapa 2: 2023-2024
Etapa 3: 2025-2027</t>
  </si>
  <si>
    <t>Implementace pokročilých technologií pro třídění komunálních odpadů jako příprava pro jejich následné využití v chemickém průmyslu (akronym WASTESORTECH)</t>
  </si>
  <si>
    <t xml:space="preserve">Cílem projektu je implementace pokročilých technologií pro třídění komunálních i průmyslových odpadů (směsný komunální i směsný plastový komunální/industriální odpad) jako stupně nezbytné předúpravy těchto materiálových toků vzhledem k jejich následnému využití technologiemi v chemickém průmyslu. Tyto technologie jsou součástí širšího řetězce obecně nazvaného chemickým využitím odpadů. Implementací a vybudováním celého technologického řetězce chemického využití odpadů na území Ústeckého kraje by došlo ke vzniku prvního schématu „waste to chemicals“ v průmyslově relevantním měřítku na území střední a východní Evropy. Toto využití odpadů představuje výrobu produktů s vysokou přidanou hodnotou, jelikož se jedná o chemikálie pro další využití bez omezení vzhledem k jejich virgin-like kvalitě. V případě konkrétních základních chemikálií (např. monomerů pro výrobu polymerů) se dokonce jedná o prémiové komodity jen díky parametru „vyrobeno z odpadů“ či „chemicky recyklováno“.
Samotný projekt je z pohledu širšího technologického řetězce chemického využití odpadů rozdělit na dva scénáře – scénář A) třídění směsného odpadu na plasty, kovy a zbytkovou frakci, scénář B) dotřídění směsného plastového odpadu na kvalitu pro následné zpracování pomocí pyrolýzy. Scénář A) předpokládá využití technologie zplyňování odpadních materiálů na syntézní plyn (směs CO a H2) a jeho následnou přeměnu na další chemikálie (např. pomocí Fischer-Tropschovy syntézy), scénář B) pracuje pouze s plastovými odpady a jejich zpracování prostřednictvím technologií termické depolymerace na kapalné a plynné podíly a jejich další využití v rámci petrochemických technologií. Oba scénáře jsou vzájemně komplementární a mohou být implementovány v návaznosti jedné na druhou.
Z časového hlediska jsou oba scénáře rozděleny do etap následujícím způsobem:
- Etapa 1 – přípravná fáze (vznik partnerství, technologické řešení) – prostor pro výběr vhodné technologie, zpracování studie proveditelnosti, navázání strategických partnerství pro daný záměr. Výstup: strategické partnerství, 1 konkrétní varianta pro etapu 2
- Etapa 2 – inženýring (technické řešení) – detail design a inženýring konkrétní varianty technického řešení vybraného v etapě 1.
- Etapa 3 – samotná realizace (dodání a start-up technologie) – prostor pro vznik konkrétních provozů, závodů včetně navazující infrastruktury.
- Etapa 4 – fáze udržitelnosti – prostor pro vyhodnocení klíčových indikátorů s případnou úpravou řídícího, ekonomického a vlastnického modelu.
</t>
  </si>
  <si>
    <t>Projekt je v tuto chvíli záměrem primárně motivovaným mírou připravenosti navazujících projektů řetězce technologií chemického využití odpadů. Nejedná se o vývoj nové technologie, ale o identifikaci a implementaci vhodné technologie dostupné na trhu. Manažerská a strategická připravenost kapitálové skupiny Unipetrol pro záměr realizace konceptu chemického využití odpadních materiálů je dána jednak již probíhajícími rozvojovými, implementačními i výzkumně-vývojovými aktivitami (i s mezinárodní působností) napříč skupinou, tak i tvorbou dlouhodobých strategických výhledů a cílů jenž akcentují přítomnost odpadních surovin v portfoliu zpracovávaných materiálů.</t>
  </si>
  <si>
    <t>Scénář A) – jedná se vždy o termíny zahájení prací
Etapa 1: 2022
Etapa 2: 2023
Etapa 3: 2025
Etapa 4: 202</t>
  </si>
  <si>
    <t>ZPODBIO (Zplyňování odpadní biomasy)</t>
  </si>
  <si>
    <t>Cíl projektu: Strategickým cílem toho projektu je výstavba a použití inovativní technologie v chemickém průmyslu orientované na současné globální výzvy v životním prostředí.
Popis projektu: Princip této inovativní technologie spočívá v termickém rozkladu vhodně předupravené odpadní biomasy (dřevo, sláma, mláto, vinné kaly) za vysokých teplot bez přístupu vzduchu. Tato technologie umožnuje vzájemnou substituci s uhelnými surovinami. Výstupem je syntézní plyn o vysoké energetické hodnotě, který je po přečištění (snížení obsahu heteroatomů) dále možno vhodnou technologií okamžitě převádět na vhodné nosiče energie (pokročilá alternativní paliva) nebo na základní petrochemikálie s vysokou čistotou (ethylen, propylen aj.).  Kapacita jednotky je 60-80 MW vstupní odpadní biomasy.
Výstupy: Projekt má ambice podpořit cirkulační ekonomiku v regionu ve smyslu efektivního využití odpadních surovinových zdrojů a splnit legislativní požadavky EU o obnovitelných zdrojích energie v dopravě. Tato technologie zplyňování podporuje tzv. zásadu 3R pro nakládání s odpady – omezit (reduce), využít (reuse), recyklovat (recycle). Hlavní výhody z hlediska vlivů na životní prostředí u technologie zplyňování je minimalizace emisí vnášených do ovzduší a absence vzniku značného množství popelovin s obsahem nebezpečných látek a značná objemová redukce odpadní biomasy.</t>
  </si>
  <si>
    <t>2021-2028</t>
  </si>
  <si>
    <t>Ústecký kraj – Pakt zaměstnanosti</t>
  </si>
  <si>
    <t>Spirála-Program podpory kompetencí a uplatnění mladých lidí na regionálnímu  trhu práce</t>
  </si>
  <si>
    <t>Hlavním cílem projektu bude zvýšit zaměstnanost mladých lidí do 29 let věku, zlepšit jejich zejména odborné kompetence ve smyslu programu PRŮMYSL 4.0. a omezit tak nezaměstnanost mladých lidí a absolventů škol. Obecné cíle projektu se též soustředí na prohloubení spolupráce škol a firem, posílení principu „více praktických kompetencí do škol“ a tvorbu společných školních vzdělávacích programů, které by reflektovaly potřeby firem v oblasti zaměření zejména praktického vyučování. Klíčové aktivity se též zaměření na posílení kompetencí žáků k podnikavosti. Mladí lidé pak budou podpořeni v oblasti speciální do kvalifikace (bude-li to nezbytné) formou rekvalifikačních kurzů, vzdělávání v rámci SNK (Soustava národních kvalifikací) či jiném krátkodobém odborném specializačním vzdělávání. Součástí implementace pracovního programu budou též podporovaná pracovní místa a podpora „sdíleného zaměstnávání“. Projekt bude koncipován na 36 měsíců, bude realizován v území Ústeckého kraje.</t>
  </si>
  <si>
    <t xml:space="preserve">Ústecký kraj má bohaté zkušenosti s realizací projektových záměrů na podporu zaměstnanosti v území Ústeckého kraje. Pakt zaměstnanosti Ústeckého kraje prostřednictvím svých zakládajících institucí (Úřad práce ČR, UJEP, HK ČR, ČMSOS, HSR-ÚK, ÚK) disponuje dostatečnou personální kapacitou i materiální kapacitou k zajištění plynulé implementace pracovního programu předkládaného projektového záměru. Participující instituce jsou pak dostatečnou institucionální zárukou udržitelnosti projektových výstupů a výsledků. Vzhledem k povaze předkládaného projektového záměru není nezbytné disponovat zvláštní projektovou přípravou typu územní či stavební řízení apod. Projektová záměr je tedy připraven k implementaci, jakmile to bude možné. </t>
  </si>
  <si>
    <t>PALETA- komplexní program podpory zaměstnanosti ÚK</t>
  </si>
  <si>
    <t>Cílem projektu je zvýšit zaměstnanost uchazečů o zaměstnání a zájemců o zaměstnání z Ústeckého kraje, kteří jsou ohroženi na trhu práce a potřebují komplex podpůrných aktivit s cílem získat udržitelné zaměstnaní. Klíčové aktivity projektu nabídnou cílové skupině PALETU podpůrných nástrojů, kterých bude moci cílové skupina využívat dle jejich individuálních potřeb s cílem získat nezbytné kompetence k výkonu povolání, která jsou žádána regionálními zaměstnavateli. Cílovou skupinou předkládaného projektového záměru budou uchazeči o zaměstnání, zájemci o zaměstnání, kteří jsou motivovaní přijmout udržitelné zaměstnání a mají handicapy na regionálním trhu práce. Klíčové aktivity se zaměří na diagnostiku, individuální poradenství ve speciálních poradenských centrech, vzdělávací a rekvalifikační aktivity, zprostředkování zaměstnaní a vytváření nových podporovaných pracovních míst v území Ústeckého kraje. Výstupy projekty se budou soustřeďovat na počet podpořených cílových skupin a zejména počet nových či udržených pracovních míst pro cílové skupiny projektu.</t>
  </si>
  <si>
    <t>Technologické centrum Ústeckého kraje</t>
  </si>
  <si>
    <t>Technologické centrum Ústeckého kraje se má stát významným prvkem regionální inovační infrastruktury, má poskytovat služby pro rozvoj inovací v soukromém sektoru, propojovat firmy a výzkumné organizace a popularizovat inovace a podnikání mezi veřejností. 
Cílem Technologického centra ÚK je přispět k pozitivní hospodářské přeměně regionu. Proto by podle vzoru osvědčených center v ČR a zahraničí mělo integrovat několik funkcí: 
- zasídlení organizací, které poskytují služby pro podporu inovací 
- podchycení aktivních jednotlivců a vytvoření živé komunity 
- poskytnout prostory pro zasídlení především inovativních   malých a středních podniků 
- pomáhat firmám při adaptaci na technologickou změnu 
- spolupracovat s výzkumnými organizacemi v regionu, především s univerzitou</t>
  </si>
  <si>
    <t xml:space="preserve">Inovační strategie České republiky 2019–2030 (Czech Republic - The Country For The Future) Oblast: Národní start-up a spin-off prostředí Nástroje: podpora regionální struktury na podporu inovativních start-ups a spin-offs, podpora scaling-up úspěšně se rozvíjejících firem a jejich uplatnění na globálních trzích, cílená podpora zapojení českých malých a středních firem v získávání zahraničních prostředků. Oblast: Digitální stát, výroba a služby Nástroje: zavádění finančních nástrojů pro usnadnění robotizace, automatizace a prosazování inovací ve firmách s důrazem na MSP, podpora transformace malých a středních firem – Digital Innovation Hubs, podporovat ve výzvách národních programů VaVaI technologická řešení a inovace v oblasti automatizace, robotizace, umělé inteligence. Oblast: Inovační a výzkumná centra Nástroje: dlouhodobá strategie oblasti spolupráce soukromého sektoru s výzkumnými pracovišti v oblastech prioritně definovaných státem. </t>
  </si>
  <si>
    <t>Podpora komunitní energetiky v Ústeckém kraji</t>
  </si>
  <si>
    <t>Rozvoj komunitní energetiky je celoevropským trendem související se změnami v oblasti energetiky, odklonu od velkých centrálních zdrojů a velkého rozvoje decentralizovaných obnovitelných zdrojů /zejm. solární a větrná energetika) i neobnovitelných zdrojů energie (zejm. mikro-kogenerační plynové elektrárny).
Téma komunitní energetiky je současně transformačním tématem uhelných regionů – transformace energetiky v souvislosti s útlumem těžby, tlak na odchod od uhelných energetických zdrojů k alternativním (nízkoemisním i bezemisním) zdrojům energie a efektivní využívání energie. Tato oblast současně naplňuje politiku a cíle EU „zelenější, nízkouhlíková Evropa“ díky podpoře přechodu na čistou a spravedlivou energii, dosažení klimatické neutrality do roku 2050 a vytvoření mechanismu pro spravedlivou transformaci.
Komunitní energetika neboli vznik občanských energetických společenství a společenství pro obnovitelné zdroje jsou jedním z důležitých prvků transpozice nových směrnic EU (EU 2018/2001 ze dne 11. prosince o
www.restartregionu.cz
56 / 99
podpoře využívání energie z obnovitelných zdrojů a 2019/944 ze dne 5. 6. 2019 o společných pravidlech pro vnitřní trh s elektřinou). V České republice nejsou zatím legislativně zakotveny, nicméně ve vazbě na tzv. zimní energetický balíček bude pojem en. společenství implementován do české legislativy v rámci připravovaného nového energetického zákona.
S ohledem na cíle a závazky ČR i aktuální situaci v nabídce dotačních i finančních nástrojů se k horizontu r. 2030 jeví jako reálný scénář náhrady uhlí kombinací technologií, založených na obnovitelných zdrojích energie (OZE) a plynu (zemní, metan, vodík v různých formách, z nefosilních zdrojů, včetně syntetických produktů) + technologie akumulace pro sladění nerovnoměrnosti dodávky a spotřeby, především u OZE.
Jako jeden z nástrojů pro řešení výše uvedených problémů ve strategiích na úrovni EU a ČR nabízí institut Komunitní energetiky (KE) s nositeli ve formě sdružení a spolků či družstev se zapojením veřejného sektoru (obce, kraje a jejich příspěvkové organizace), občané i občanské organizace a také podnikatelské subjekty (v minoritním podílu).</t>
  </si>
  <si>
    <t>Podpora zřízení center veřejných energetiků</t>
  </si>
  <si>
    <t>Strukturálně postižené kraje prochází v současnosti transformací energetického sektoru, který je většinově závislý na energetickém využití
www.restartregionu.cz
59 / 99
uhlí. Významným problémem je zároveň dodávka tepelné energie pro domácnosti a nevýrobní sféru, kdy pouze v MSK je na dodávkách ze soustav centrálního zásobování tepla, závislých přes 250 tis. domácností, což představuje až 700 tis. obyvatel, tedy výrazně nadpoloviční většinu obyvatelstva kraje.
Současná situace je s ohledem na požadavky směrem k dekarbonizaci neudržitelná, jak z hlediska environmentálního, tak sociálního (hrozba energetické chudoby). Proces decentralizace teplárenství a výroby elektrické energie je hrozbou pro stabilitu dodávek energií, pokud nebude tento proces řízen z hlediska ekonomického (určení lokalit a systémů vhodných pro decentralizaci) a technického (kapacita a regulace tepelných soustav, přenosové a přepravní soustavy elektrické energie a plynu).
Přestože transformaci v energetice na úrovni strukturálně postižených krajů zásadním způsobem ovlivňuje národní politika (mj. Vnitrostátní plán České republiky v oblasti energetiky a klimatu, činnost Uhelné komise) i politika EU (politika „Green Deal“) a rozvodné soustavy jsou v rukou třetích subjektů, mohou zmíněné kraje ve vazbě na strategické dokumenty v energetice ČR svými aktivitami významně ovlivnit uchopení a intenzitu implementace transformačních cílů na regionální úrovni. Za tímto účelem je navrhováno zřízení oddělení/jednotek energetických specialistů, kteří budou koordinovat zmíněné aktivity na regionální úrovni.
V rámci Center veřejných energetiků vzniknou nová oddělení/jednotky specialistů, kteří budou zpracovávat strategické dokumenty v návaznosti na transformaci energetiky jednotlivých krajů, které zajistí přechod k bezuhelné energetice, včetně zpracování akčních plánů v souladu se strategickými dokumenty.
Centra veřejných energetiků budou také vyhodnocovat návrhy energetických projektů, doporučovat energetická řešení pro objekty, navrhovat dotační tituly a zařazovat projekty do vhodných dotačních titulů a grantových schémat.
Náplní činností Center veřejných energetiků bude rovněž šíření osvěty formou seminářů, prezentací nejnovějších technologií apod. Pro zajištění nejnovějších trendů bude také nastolena spolupráce s firmami, které poskytují inovativní řešení ve výrobě a uchovávání „čisté“ energie, a to jak elektrické, tak tepelné. Součástí práce týmu bude návrh optimálních opatření pro konkrétní objekty s kombinací různých technologií různých výrobců. V MSK se uvažuje, že tato jednotka vznikne pod stávající příspěvkovou organizací – Moravskoslezským energetickým centrem, p. o.</t>
  </si>
  <si>
    <t xml:space="preserve">Testování autonomních systémů </t>
  </si>
  <si>
    <t>Cílem projektu je rozvoj smart specializace v oblasti autonomní mobility na území Ústeckého kraje. Cílem je vyytvořit podmínky pro testování systémů autonomního řízení, tj. vytvořit  institucionální  zázemí, potřebnou dopravní infrastrukturu pro testování, zajistit výzkumné a vývojové kapacity v podobě kvalifikovaných lidských zdrojů a vzdělávání.
Popis a výsledky projektu:
Předmětem projektu je vybudování „chytré” zóny pro testování autonomních systémů silničních vozidel v reálném silničním městském provozu na území měsa Ústí nad Labem. Jedná se o 2 testovací okruhy v délce 27 km, okruh A o délce 6,9 km a okruh B o délce 20 km. Okruhy nabízejí širokou škálu dopravních situací a prvků vhodných pro testování,  jsou navrženy tak, aby simulovaly různé dopravní situace ve městě. Okruhy jsou z části propojeny na regionální komunikace, přidanou hodnotou je propojení okruhu B s dálnicí D8 Praha – Dresden.  
Okruh A je primárně určen k simulaci reálné městské dopravy se zastoupením širokého spektra typů pozemních komuikací a prvků silniční dopravy. V okruhu A se např. nachází kruhový objezd, 3 světelné křižovatky a parkoviště. 
Okruh B je vhodný pro testování na dálnici. Okruh výrazně zvyšuje nároky pro testování systémů vyšší generace řízení v běžném provozu a rozšiřuje zónu o další druhy komunikací a možnost testování dopravních situací. Na jeho území se nachází 2 světelné křižovatky a 4 kruhové objezdy. 
Okruhy jsou navrženy na místních komunikacích ve vlastnictví města Ústí nad Labem, dále komunikacích, které vlastní a spravuje Ústecký kraj, dálnici D8 spravuje státní organizace Ředitelství silnic a dálnic.  
Projekt navazuje na výstupy studie pro rozvoj testování autonomní mobility, která byla zpracována KPMG pro město Ústí nad Labem a která definuje pro rozvoj této oblasti nezbytné investice do VaV aktivit a jeho infrastrukturního a institucionálního zázemí. 
V projektu se počítá se zapojením výzkumných organizací – univerzit, výsledky výzkumu budou ověřovány a testovány v rámci vybudované infrastruktury.
Přímé dopady: dopad na zkvalitnění životního prostředí, zvýšení image kraje ve vztahu k exkluzivitě řešené problematiky, migrace kvalitních lidských zdrojů do regionu v souvislosti s řešením vědeckovýzkumných projektů, nové odvětví hospodářství nahrazující tradiční průmyslovou výrobu v kraji.</t>
  </si>
  <si>
    <t xml:space="preserve">zpracována studie proveditelnosti U-Smart zone (1/2019)
- uzavřeno Momorandum o spolupráci mezi Ústeckým krajem a městem Ústí
  nad Labem (6/2019)
- vytvořen projektový management, který realizuje přípravné kroky:
o přípravu podkladů pro vznik právní entity
o jednání s ministestvem dopravy v oblasti legislativy 
o jednání s operátory síťí (5G)
o vytvoření business modelu
</t>
  </si>
  <si>
    <t>nezařazeno</t>
  </si>
  <si>
    <t>Podpora montánního turismu</t>
  </si>
  <si>
    <t xml:space="preserve">Areál muzea naplno využije svůj potenciál a po vzoru některých světových hornických areálů se stane vyhledávaným turistickým místem. Jeho rozvoj umocní rekultivace krajiny v bezprostřední blízkosti areálu, především v podobě veřejnosti zpřístupněného jezera Most a jeho přímé propojení s Moldavskou horskou dráhou, která dnes vede v bezprostřední blízkosti muzea a kde ve spolupráci se správou železnic, dojde k přesunu doposud nevyužívané vlakové zastávky Most- Minerva do místa těsně sousedící s muzeem. Zajištění stabilního financování provozu a rozvoje, navrhnutí optimálního právního modelu, příprava a aktualizace projektů dalšího rozvoje muzea, vytvoření jasného akčního plánu, to vše je úkol pro příští měsíce. </t>
  </si>
  <si>
    <t>V březnu 2020 došlo k podpisu smlouvy mezi Ústeckým krajem a zhotovitelem Úvodní studie rozvoje, která by měla odpovědět na základní otázky týkající se legislativních, majetkoprávních a rozvojových otázek záležitosti. Muzeum je součástí podpůrného projektu RSKÚK Restart Montánní turismus Krušných hor. Ve spolupráci Správy železnic, Ústeckého kraje a Podkrušnohorského technického muzea dochází rovněž v roce 2020 k přesunu vlakové zastávky a vytvoření nového přístupu do muzea. V srpnu 2020 bude hotova studie a nastíní rozvoj muzea.</t>
  </si>
  <si>
    <t>Obnova lokalit/investice do VVI</t>
  </si>
  <si>
    <t xml:space="preserve">Regenerace areálu východního nádraží Děčín - vzdělávací centrum a průmyslová zóna </t>
  </si>
  <si>
    <t xml:space="preserve">Areál nádraží se promění v průmyslovou zonu, která bude mít polyfunkční charakter, a to průmyslového, vědeckého a díky zapojení unikátní historické budovy i občansky kulturního charakteru. SŽ předpokládá snížení počtu kolejí ze 26 na 14 a díky tomu vznikne prostor na nejrůznější aktivity, které nastíní výše zmíněná studie využitelnosti areálu </t>
  </si>
  <si>
    <t xml:space="preserve">V březnu 2020 došlo k podpisu smlouvy mezi nositelem projektu a zhotovitelem studie využitelnosti území areálu Východního nádraží včetně historické budovy. Předpokládá se, že tato vize zodpoví otázky právního i ekonomického aspektu developingu a že ve spolupráci s účastníky memoranda, projektovými partnery, vznikne během následujícího roku akční plán dalších kroků. </t>
  </si>
  <si>
    <t>Výstavba Gigafactory</t>
  </si>
  <si>
    <t>Hlavním cílem projektu je výstavba továrny na lithiové baterie na jednom z brownfieldů v Ústeckém kraji.  
Projekt je rozdělen do fáze přípravné, v rámci níž budou získána všechna nezbytná povolení včetně EIA, stavebního povolení a změny územního plánu. V rámci realizační fáze pak dojde k výstavbě továrny a souběžně se rozběhnou aktivity mobilizující dostatečné množství pracovní síly, která je pro úspěch projektu klíčová.
Celková roční výrobní kapacita továrny bude 20 GWh baterií 
Při maximální kapacitě se předpokládá vytvoření až cca 1700 pracovních míst</t>
  </si>
  <si>
    <t>Projekt se nyní nachází v předrealizační fázi, kdy jsou připravovány nezbytné materiály pro podání žádosti o územní rozhodnutí, stavební povolení a EIA. Se zahraničním technologickým partnerem jsou v detailu definovány environmentální dopady výstavby továrny a s odběrateli z automotive průmyslu jsou dojednávány podmínky spolupráce. Z hlediska ekonomicko-technické proveditelnosti jsou nyní zpracovávány detailní analýzy, které budou sloužit jako podklad pro další kroky a realizační část projektu. Souběžně je řešen širší kontext projektu se svými dopady na dotčený region a zapojení žadatele do dalších aktivit včetně spolupráce s VaV institucemi a vysokými školami a přípravami rekvalifikačních kurzů pro budoucí zaměstnance.</t>
  </si>
  <si>
    <t xml:space="preserve">Investiční plán 
2020-2025 </t>
  </si>
  <si>
    <t xml:space="preserve">ČEZ, a.s. </t>
  </si>
  <si>
    <t>Výroba fotovoltaických panelů</t>
  </si>
  <si>
    <t>Vybudovat v ČR výrobnu fotovoltaických článků/panelů s vysokou účinností o roční kapacitě 1 GW. Do projektu zapojit přední evropské firmy a české vědecké ústavy a posílit tak domácí materiálový výzkum. 
Investice má vysokou přidanou hodnotou z pohledu pozitivních dopadů na životní prostředí a pomůže nejen v přechodu na bezemisní hospodářství, ale zároveň zajistí pracovní místa v regionech postižených útlumem těžby uhlí, u nichž je reálné riziko vzniku vyšší míry nezaměstnanosti.</t>
  </si>
  <si>
    <r>
      <t xml:space="preserve">Projekt se nyní nachází ve fázi výběru vhodné lokality k výstavbě závodu, zároveň jsou realizována jednání s možnými technologickými partnery, kteří budou dodávat potřebnou technologii. U užším výběru jsou partneři jak tuzemští, tak zahraniční. Probíhá zpracování marketingových analýz, jsou specifikovány konkrétní parametry finálního produktu i nároků na budovu. </t>
    </r>
    <r>
      <rPr>
        <i/>
        <sz val="10"/>
        <color theme="1"/>
        <rFont val="Arial"/>
        <family val="2"/>
        <charset val="238"/>
      </rPr>
      <t xml:space="preserve">  </t>
    </r>
  </si>
  <si>
    <t>2020 vytipování lokality
2021 uzavření dohody s technologických partnerem, povolovací procesy
2023 výstavba závodu a vlastní produkce</t>
  </si>
  <si>
    <t>Akumulace energie Ústí nad Labem</t>
  </si>
  <si>
    <r>
      <t>Výstavba energetického zásobníku pro integraci energie z obnovitelných zdrojů. Zvyšování účinnosti kombinované výroby elektřiny a tepla, snížení vynucené výroby elektřiny a tím snížení produkce CO2 (ekologie)</t>
    </r>
    <r>
      <rPr>
        <i/>
        <sz val="10"/>
        <color rgb="FF4472C4"/>
        <rFont val="Arial"/>
        <family val="2"/>
        <charset val="238"/>
      </rPr>
      <t xml:space="preserve"> </t>
    </r>
  </si>
  <si>
    <t>Neuvedeno</t>
  </si>
  <si>
    <t>2026-2028</t>
  </si>
  <si>
    <t>Bateriové úložiště elektrické energie v Ústeckém kraji</t>
  </si>
  <si>
    <t xml:space="preserve">Výstavba nového bateriového úložiště pro rychlou integraci OZE do přenosové a distribuční soustavy.
Ekologické přínosy - snížení výroby elektřiny z fosilních paliv přenesením špičkové nadvýroby OZE do okamžiku větší poptávky; Regulace sítě;
Zaměstnanost - nová pracovní místa
</t>
  </si>
  <si>
    <t>BIOBLOK - Výstavba CO2 neutrálního zdroje tepla  pro centrální zásobování teplem Ústí nad Labem</t>
  </si>
  <si>
    <t xml:space="preserve">Výstavba CO2 neutrálního zdroje tepla  pro CZT na regionální biomasu, je též komplementární s opatřením pro boj se suchem. Další ekologické přínosy 
(emise); omezení výroby tepla z fosilních paliv (uhlí, ZP)
Zaměstnanost - nová pracovní místa
</t>
  </si>
  <si>
    <t>Zatím nízká připravenost</t>
  </si>
  <si>
    <t>Rozvoj využití zeleného vodíku v regionu</t>
  </si>
  <si>
    <t xml:space="preserve">Projekt se v zásadě skládá ze 3 částí:
1) Výroba elektřiny na klastru fotovoltaických elektráren (Si články) umístěných na brownfieldech a půdách nevhodných pro zemědělství (předpoklad cca 100 MW)
2) Velkokapacitní výroba vodíku v elektrolyzérech typu PEM (předpoklad cca 15 MW) a navazující logistika (komprese, trailer) a přípojka na plynárenskou síť
3) Spotřební (převážně dopravní) část – městská autobusová doprava, regionální autobusová doprava a regionální železniční doprava. Dominantní využití je v dopravě, přesto součástí projektu bude i přípojka na možnost vtláčení vodíku do plynárenské sítě a možnost prodeje vodíku do průmyslu. 
Projekt bude realizován ve fázích podle nabíhající nafázované spotřeby vodíku.
</t>
  </si>
  <si>
    <t>2024 - 2029</t>
  </si>
  <si>
    <t>Výroba vodíku a náhrada nafty ve spalovacích motorech 
Hydrogen to diesel (H2D)</t>
  </si>
  <si>
    <t>V první fázi projektu proběhne získání potřebných teoretických a experimentálních informací při spoluspalování vodíku ve velkých naftových motorech využívaných např. v lokomotivách. Výsledkem této fáze bude závěr, jestli je spoluspalování vodíku technicky proveditelné a jestli nemá vliv na životnost a funkci motoru. Dále by mělo být jasné, jaký je ideální poměr spoluspalování paliv v souvislosti s technickými parametry motoru a jak finančně náročná bude přestavba stávajícího a následná údržba duálního motoru.
V další fázi projektu je cílem akumulace elektrické energie pomocí vodíku a jeho využití v naftových motorech lokomotiv dovážejících uhlí do uhelných elektráren. Záměrem projektu je akumulace elektrické energie, snížení spotřeby nafty a prokázání ekonomické výhodnosti nahrazování velké části nafty vodíkem. 
Projekt má také za cíl podporu trhu s vodíkem jako komoditou, která by měla umožnit dekarbonizaci energetiky a průmyslu. V návaznosti na tento projekt by pak mohly být navrženy nové záměry, které by měly pomoci se snižováním spotřeby fosilních paliv ve vlacích se spalovacím motorem a přechodem na bezemisní zdroje.</t>
  </si>
  <si>
    <t xml:space="preserve">Momentálně ČVUT Fakulta strojní experimentálně ověřila spoluspalování vodíku s naftou v automobilových spalovacích motorech až do koncentrace vodíku cca 90 %. Další fází by mělo dojít k ověření ve velkých spalovacích motorech využívaných v dieslových lokomotivách. S oběma partnery projektu proběhly první fáze jednání (od 05/19), přičemž je připraven plán projektu, základní technické parametry a zajištění infrastruktury pro uskutečnění testů. </t>
  </si>
  <si>
    <t>2021 - 2025</t>
  </si>
  <si>
    <t>Rozvoj fotovoltaiky v Ústeckém kraji – fáze 1 a 2</t>
  </si>
  <si>
    <t xml:space="preserve">Příprava lokalit pro výstavbu, provoz a integraci FVE do systému udržitelné výroby energie
Výstavba, provoz a integrace FVE do systému udržitelné výroby energie. Navýšení výroby EE z OZE.
Zaměstnanost - nová pracovní místa
</t>
  </si>
  <si>
    <t>2022-2029</t>
  </si>
  <si>
    <t>Modernizace teplárenské soustavy Ústí nad Labem</t>
  </si>
  <si>
    <t xml:space="preserve">Konverze stávajících parních rozvodů na horkovodní včetně částečné decentralizace okrajových částí soustavy s malým odběrem tepla.
Likvidace nevyužitého technologického zařízení, sanace pozemků.  </t>
  </si>
  <si>
    <t>neuvedeno</t>
  </si>
  <si>
    <t>2026</t>
  </si>
  <si>
    <t>Modernizace Teplárny Bílina</t>
  </si>
  <si>
    <t>Přechod od výroby elektřiny a tepla z HU na výrobu tepla spalováním biomasy s využitím zemního plynu pro špičkovou a záložní dodávku.
Výstavba kotlů na biomasu a z. plyn.
Likvidace stávajícího nepotřebného technologického zařízení a objektů, sanace a příprava uvolněných pozemků pro další možné využití.</t>
  </si>
  <si>
    <t>2027</t>
  </si>
  <si>
    <t>Modernizace Teplárny Trmice</t>
  </si>
  <si>
    <t>Přechod od výroby elektřiny a tepla z HU na výrobu tepla spalováním biomasy s využitím zemního plynu pro špičkovou a záložní dodávku.
Výstavba kotlů na biomasu a z. plyn.
Likvidace stávajícího nepotřebného technologického zařízení a objektů, sanace a příprava uvolněných pozemků pro další možné využití.</t>
  </si>
  <si>
    <t>Program výstavby energeticky aktivních veřejných budov ÚK</t>
  </si>
  <si>
    <t xml:space="preserve">Cílem programu je investiční podpora výstavby / renovace na standard energeticky aktivních veřejných budov na území ÚK. 
Principiálně je cílem u výstavby / rekonstrukce veřejné budovy aktivní energetická bilance, kdy lokálně vyrobená el. energie převyšuje spotřebu objektu a zároveň aktivně využívá lokální skladování energie. Obvyklou součástí je také použití moderních energeticky úsporných materiálů (opláštění, tepelná izolace střechy, okna, atd.) Aktivní budova využívá kombinaci řady technologií pro výrobu (OZE, tepelná čerpadla, mikrokogenerace, palivové články), spotřebu (vlastní spotřeba budovy, dobíjení elektromobilů) a skladování (baterie, akumulace v teple), popř. aktivního obchodování s energiemi.
Výsledkem budou veřejné budovy s integrovanými technologiemi se zvýšenou užitnou hodnotou budov. </t>
  </si>
  <si>
    <t>Připravený investiční program výstavby / renovace veřejných budov v nízkoenergetickém standardu (en. spotřební bilance &lt; + 100 kWh/m²/rok)
Program je v souladu s koncepčními dokumentem AKTUALIZACE ÚZEMNÍ ENERGETICKÉ KONCEPCE ÚSTECKÉHO KRAJE (2019) – cíle v oblasti využívání OZE</t>
  </si>
  <si>
    <r>
      <t>2022–2030</t>
    </r>
    <r>
      <rPr>
        <i/>
        <sz val="10"/>
        <color rgb="FF4472C4"/>
        <rFont val="Arial"/>
        <family val="2"/>
        <charset val="238"/>
      </rPr>
      <t xml:space="preserve"> </t>
    </r>
  </si>
  <si>
    <t>Rozvoj cirkulární ekonomiky v oblasti dopravy s využitím biopaliv 2. generace</t>
  </si>
  <si>
    <t xml:space="preserve">
Cílem projektu je tedy vybudování ekosystému umožňující snadné získání BRKO u občanů/podnikatelů, svoz do bioplynových stanic, které soukromý investor přebuduje na výrobny biometanu a zajistí její provozování, přičemž tento by byl spotřebováván pro lokální potřeby dopravních výkonů na území kraje. Tím bude uzavřen okruh lokální výroby a spotřeby energie pro dopravu dle principů cirkulární ekonomiky.Předmětem projektu je tedy:
- vybudování systému pro separaci BRKO přímo u občanů (popelnice, PR apod.) a podnikatelů
- vybudování zásobníků a vtláčecích zařízení pro dopravní podniky a obdobné vlastníky vozidel na plyn na území ÚK
- nákup dalších vozidel poháněných CNG pro veřejnou správu
- PPP s vlastníky bioplynových stanic na přestavbu na biometanové stanice (investor platí technologie na přeměnu BPS) a následný její provoz.
</t>
  </si>
  <si>
    <t>Program en. úspor pro občany (en. komunity) v ÚK</t>
  </si>
  <si>
    <t>Cílem programu je investiční podpora vzniku projektů en. komunit na území ÚK. En. komunity budou novým legislativně zakotveným nástrojem zaměřeným na lokální zvyšování podílu využití OZE, zavádění technologií pro cenově dostupnou čistou energii a zvyšování energetické účinnosti. Principiálně budou en. komunity ve 2 formách:
• Občanská energetická společenství 
• Společenství pro OZE společenství 
Výsledkem bude růst míry penetrace OZE na lokální úrovni, zavádění inovativních energeticky čistých technologií, snižování spotřeby a zvyšování energetické účinnosti. Opatření také podpoří rozvoj občanské společnosti, vznik nových pracovních míst (např. poskytování služeb agregace), digitalizace (obchodování EE na bázi P2P platforem, apod.)</t>
  </si>
  <si>
    <t>Legislativně en. komunity nejsou zakotveny, studie proveditelnosti ani pilotní projekt není zrealizován.
Technicky jsou en. komunity řešitelné, nutností je vyřešení problematiky paralelního provozu s distribuční sítí a vztahu s provozovateli distribučních sítí (licence, vlastnictví aktiv, měření, apod.).
Obchodně je nutné vyřešit problematiku obchodování s EE ve vazbě na Pravidla trhu (přístup na Trh s EE, úhrada síťových poplatků, odpovědnost za odchylky apod.).
Nutné je také zakotvení problematiky členství v projektech komunitní energetiky (vstup/vystoupení, práva a povinnosti, přístup k síti, způsob rozúčtování, apod.).</t>
  </si>
  <si>
    <t>Program pro en. odolnost kritické infrastruktury</t>
  </si>
  <si>
    <t xml:space="preserve">Cílem programu je investiční důraz subjektů KI na podporu energetické odolnosti a připravenosti na krizové situace prvků KI. Mezi navrhovaná opatření patří důraz na:
• Zajištění zásobování energií náhradními zdroji, zásobníky, apod.
• Samozásobení s využitím lokálních systémů OZE, akumulace, kogenerace, tepelných čerpadel, apod.
• Prediktivní systém řešení výpadků a krizových situací
• Technický dispečink vč. mechanismu krizové připravenosti
• Kybernetickou odolnost energetických zařízení
Výsledkem bude technologické zajištění pro stavy definované v zákoně č. 240/2000 Sb., o krizovém řízení, zvýšení energetické odolnosti vč. využití nástrojů umělé inteligence (AI) a digitalizace, růst míry penetrace OZE na lokální úrovni, zavádění inovativních energeticky čistých technologií.
</t>
  </si>
  <si>
    <t>Provozovatelé prvků KI investují, v souladu se zákonem č. 240/2000 Sb., o krizovém řízení, především do přípravy na krizové situace, řešení krizových situací a odstraňování jejich následků.
Energetická odolnost je zajištěna u vybraných prvků KI (např. nemocnice), méně u dalších subjektů. Chybí využití lokálních technologických možností. Nově je možné využití nástrojů AI a digitalizace ve formě prediktivních řešení.</t>
  </si>
  <si>
    <t xml:space="preserve">2021-2027 </t>
  </si>
  <si>
    <t>Opatření pro boj se suchem</t>
  </si>
  <si>
    <t>Dlouhodobá podpora zaměstnanosti a udržitelné energetické soběstačnosti regionu</t>
  </si>
  <si>
    <t>Velkokapacitní datové centrum</t>
  </si>
  <si>
    <t>Podpora digitální infrastruktury ve spojení s nízkými dodatečnými náklady na dodávky energií a zabezpečen</t>
  </si>
  <si>
    <t>Projektové záměry v přípravě</t>
  </si>
  <si>
    <t>počáteční záměr</t>
  </si>
  <si>
    <t xml:space="preserve">Implementační výzkumné průmyslové centrum </t>
  </si>
  <si>
    <t>Podpora inovací na evropské úrovni a zvýšení vzdělanosti a zaměstnanosti v regionu.</t>
  </si>
  <si>
    <t>Podpora stavebnictví Využití kazet na skladování výrobků z VEP</t>
  </si>
  <si>
    <t>Cílem projektu je výstavba kazety a technologické linky pro skladování a odtěžování výrobků – certifikovaných energetických produktů a jejich úpravu před prodejem. Účelem je vyrovnání nesouladu mezi nabídkou a poptávkou po stavebních hmotách v průběhu roku a co největší náhrada primárních zdrojů.</t>
  </si>
  <si>
    <t>Projekt je ve fázi posuzování alternativních variant</t>
  </si>
  <si>
    <t xml:space="preserve">2024-2025  </t>
  </si>
  <si>
    <t>VÝSTAVBA NOVÉHO PAROPLYNOVÉHO ZDROJE</t>
  </si>
  <si>
    <t>Ekologické přínosy - snižování uhlíkové stopy výroby elektřiny a maximalizace využití energie vázané v palivu vyvedením tepla do přilehlých aglomerací;
Regulace sítě;
Zaměstnanost - nová pracovní místa.</t>
  </si>
  <si>
    <t>Projekt příprava lokalit pro budoucí využití</t>
  </si>
  <si>
    <t xml:space="preserve">Cílem projektu je demolice stávajících objektů a technologie a příprava areálu pro budoucí využití. Jedná se o projekt kompletního odstavení uhelné technologie s cílem maximálně zužitkovat stávající infrastrukturu pro budoucí využití. </t>
  </si>
  <si>
    <t>Projekt je ve fázi přípravy projektové dokumentace</t>
  </si>
  <si>
    <t>Rekultivace dolu Barbora</t>
  </si>
  <si>
    <t>O způsobu dodatečné rekultivace, termínech ani předpokládaných nákladech není zatím rozhodnuto. Velmi hrubým odhadem lze předpokládat náklady 200 mil. Kč.</t>
  </si>
  <si>
    <t>Projekt je v rané fázi přípravy projektové dokumentace</t>
  </si>
  <si>
    <t xml:space="preserve">2021-2022  </t>
  </si>
  <si>
    <t>Připravena studie na vybudování 35hektarové vodní nádrže a navazující krajinářské rekultivace. Dokument zohledňuje aktuální stav území z pohledu podzemních vod, vodních toků a povrchových vod, připravovaných staveb v okolí, konfigurace terénu a možností rekultivace v daném území</t>
  </si>
  <si>
    <t>Akumulace elektrické energie do vodíku na ETU</t>
  </si>
  <si>
    <t>Cílem je výstavba Akumulace elektrické energie do vodíku na ETU.</t>
  </si>
  <si>
    <t xml:space="preserve">Akce je naplánována v investičním programu ČEZ, a. s. pod pracovním názvem   - program VIZE 2030. Je zahájena technická a legislativní příprava.
Celý areál (pozemek) + technologie jsou ve vlastnictví ČEZ a.s.
</t>
  </si>
  <si>
    <t>2026-2029</t>
  </si>
  <si>
    <t>Výstavba fotovoltaické elektrárny – solární park Tušimice 600MW</t>
  </si>
  <si>
    <t xml:space="preserve">Cílem je výstavba fotovoltaické Elektrárny o výkonu 600 MW.  </t>
  </si>
  <si>
    <t xml:space="preserve">Akce je naplánována v investičním programu ČEZ, a. s. pod pracovním názvem   – Solární park Tušimice 600MW. Je zahájena technická a legislativní příprava.
Celý areál (pozemek) + technologie jsou ve vlastnictví ČEZ a.s. -SD a.s.
</t>
  </si>
  <si>
    <t>2023-2035</t>
  </si>
  <si>
    <t>Výstavba fotovoltaické elektrárny – Tušimice skládka paliva č.3</t>
  </si>
  <si>
    <t xml:space="preserve">Cílem je výstavba fotovoltaických Elektrárny o výkonu 2,2 MW.  </t>
  </si>
  <si>
    <t xml:space="preserve">Akce je naplánována v investičním programu ČEZ, a. s. pod pracovním názvem   JMA č.996 –  FVE Tušimice skládka č.3. Je zahájena technická a legislativní příprava.
Celý areál (pozemek) + technologie jsou ve vlastnictví ČEZ a.s.
</t>
  </si>
  <si>
    <t>Výstavba paroplynového zdroje na ETU</t>
  </si>
  <si>
    <t xml:space="preserve">Cílem je výstavba paroplynového zdroje pro výrobu elektrické energie a tepla o velikosti 400MW </t>
  </si>
  <si>
    <t>Výstavba fotovoltaické elektrárny odkaliště Vysočany  - plato</t>
  </si>
  <si>
    <t xml:space="preserve">Cílem je výstavba fotovoltaické Elektrárny o výkonu 120 MW.  </t>
  </si>
  <si>
    <t xml:space="preserve">Akce je naplánována v investičním programu ČEZ, a. s. pod pracovním názvem   – FVE Plato Vysočany. Je zpracováván technický záměr projektu.
Celý areál (pozemek) + technologie jsou ve vlastnictví ČEZ a.s..
</t>
  </si>
  <si>
    <t>2023-2024</t>
  </si>
  <si>
    <t>Výstavba fotovoltaické elektrárny odkaliště Vysočany  - hrázový systém</t>
  </si>
  <si>
    <t xml:space="preserve">Cílem je výstavba fotovoltaické  Elektrárny o výkonu 5MW.  </t>
  </si>
  <si>
    <t xml:space="preserve">Akce je naplánována v investičním programu ČEZ, a. s. pod pracovním názvem  JMA č. 939 – ETU Hrázový systém Vysočany. Je zpracován technický záměr projektu a je v souladu s územním plánem.
Celý areál (pozemek) + technologie jsou ve vlastnictví ČEZ a.s..
</t>
  </si>
  <si>
    <t>Výstavba fotovoltaické elektrárny odkaliště „T“ - Tušimice</t>
  </si>
  <si>
    <t xml:space="preserve">Cílem je výstavba fotovoltaické Elektrárny o výkonu 46MW.  </t>
  </si>
  <si>
    <t xml:space="preserve">Akce je naplánována v investičním programu ČEZ, a. s. pod pracovním názvem  JMA č. 912 – Výstavba FVE na odkališti „T“. Je zpracován technický záměr projektu a žádost o změnu územního plánu města Kadaně.
Celý areál (pozemek) + technologie jsou ve vlastnictví ČEZ a.s..
</t>
  </si>
  <si>
    <t>2025-2027</t>
  </si>
  <si>
    <t>Výstavba bateriového uložiště na elektrárně Tušimice</t>
  </si>
  <si>
    <t>Cílem je výstavba bateriového uložiště s možností poskytovat podpůrné síťové služby s vyrovnávání výkonu fotovoltaických systémů OZE.</t>
  </si>
  <si>
    <t>2026-2027</t>
  </si>
  <si>
    <t>Výstavba paroplynového zdroje na EPR2</t>
  </si>
  <si>
    <t xml:space="preserve">Cílem je výstavba paroplynového zdroje pro výrobu elektrické energie a tepla o velikosti 400MW. </t>
  </si>
  <si>
    <t>Příprava lokality elektrárny Prunéřov I po vyřazení z provozu pro další využití lokality</t>
  </si>
  <si>
    <t xml:space="preserve">Cílem je příprava lokality pro výstavbu, revitalizace vč. demolice plochy po uzavřené Elektrárně Prunéřov I - využití pro rozvojové projekty  fotovoltaická elektrárna Prunéřov, výkon 15 MW, paroplynový zdroj 400 MW, výstavba bateriového systému pro akumulaci elektřiny, ukládání energie do vodíku. </t>
  </si>
  <si>
    <t xml:space="preserve">Akce jsou naplánovány v investičním programu ČEZ, a. s. pod pracovním názvem  JMA č. 848 – Ukončení provozu EPR1. Jsou zpracovány výkazy výměr a připraveny podklady pro zpracování projektu demolice a dekontaminace. 
Celý areál (pozemek) + technologie jsou ve vlastnictví ČEZ a.s.. Koncepce 848 - vychází ze Strategického zadání pro Segment výroba (SKČ_SM_0042). 
</t>
  </si>
  <si>
    <t>2021- 2022</t>
  </si>
  <si>
    <t xml:space="preserve">Výstavba paroplynového zdroje na EPR1 </t>
  </si>
  <si>
    <t>2025-2026</t>
  </si>
  <si>
    <t>Výstavba fotovoltaické elektrárny odkaliště Ušák - Prunéřov</t>
  </si>
  <si>
    <t xml:space="preserve">Cílem je výstavba fotovoltaické elektrárny o výkonu 22MW.  </t>
  </si>
  <si>
    <t xml:space="preserve">Akce je naplánována v investičním programu ČEZ, a. s. pod pracovním názvem  JMA č. 878 – Výstavba FVE na odkališti Ušák. Je zpracován technický záměr projektu a žádost o změnu územního plánu města Kadaně.
Celý areál (pozemek) + technologie jsou ve vlastnictví ČEZ a.s..
</t>
  </si>
  <si>
    <t xml:space="preserve">Výstavba fotovoltaické Elektrárny Prunéřov I </t>
  </si>
  <si>
    <t xml:space="preserve">Cílem je výstavba fotovoltaické elektrárny o výkonu 15MW.  </t>
  </si>
  <si>
    <t xml:space="preserve">Akce je naplánována v investičním programu ČEZ, a. s. pod pracovním názvem  JMA č. 879 – Výstavba FVE na EPR1. Je zpracována zadávací dokumentace a podklady ke stavebnímu řízení.
Celý areál (pozemek) + technologie jsou ve vlastnictví ČEZ a.s..
</t>
  </si>
  <si>
    <t>Akumulace elektrické energie do vodíku na EPR1</t>
  </si>
  <si>
    <t>Cílem je výstavba akumulace elektrické energie do vodíku na EPR I.</t>
  </si>
  <si>
    <t>Výstavba bateriového uložiště na elektrárně Prunéřov</t>
  </si>
  <si>
    <t>Cílem je výstavba bateriového uložiště s možností poskytovat podpůrné síťové služby s vyrovnávání výkonu fotovoltaických systémů OZE.</t>
  </si>
  <si>
    <t>Výstavba fotovoltaické elektrárny na místě bývalého buňkoviště „VAJMANKA“ u elektrárny Ledvice</t>
  </si>
  <si>
    <t xml:space="preserve">Cílem je výstavba fotovoltaické elektrárny, dispozičně umístěné na nevyužívaném pozemku po bývalé kolonii Osada (Vajmanka) u elektrárny ELE o výkonu 3 MWp.  </t>
  </si>
  <si>
    <t xml:space="preserve">Akce jsou naplánovány v investičním programu ČEZ, a. s., a již probíhá příprava projektů FVE – v rámci Jmenovité akce č. 519.
Celý areál (pozemek) + technologie jsou ve vlastnictví ČEZ a.s.. Koncepce 848 - vychází ze Strategického zadání pro Segment výroba (SKČ_SM_0042).
</t>
  </si>
  <si>
    <t>Výstavba fotovoltaické elektrárny na místě chladících věžích bl. (1), 2, 3 v Ledvicích</t>
  </si>
  <si>
    <t xml:space="preserve">Cílem je výstavba fotovoltaické elektrárny o výkonu 2 MWp.  </t>
  </si>
  <si>
    <t xml:space="preserve">Akce jsou naplánovány v investičním programu ČEZ, a. s., a již probíhá příprava projektů FVE – v rámci Jmenovité akce č. 533.
Celý areál (pozemek) + technologie jsou ve vlastnictví ČEZ a.s.. Koncepce 848 - vychází ze Strategického zadání pro Segment výroba (SKČ_SM_0042).
</t>
  </si>
  <si>
    <t>Demolice, dekontaminace a příprava pozemků pro FVE v Ledvicích</t>
  </si>
  <si>
    <t xml:space="preserve">Cílem je příprava lokality pro výstavbu, revitalizace vč. demolice plochy po Uvolňování ploch pro následné využití brownfieldu na další rozvojové projekty - v rámci obnovitelných zdrojů (FVE).
Cílem je demolice, dekontaminace a revitalizace plochy:
1) Po chladících věžích po odstavených chladících ventilátorových věžích, po ukončeném provozu bloků 2 a 3 v areálu tepelné elektrárny Ledvice. Na uvolněné pozici chladících věží se v rámci JM akce č. 533  plánuje instalovat FV panely.
Instalovaný výkon fotovoltaické elektrárny FVE ELE na ploše po chladících věžích bl. 2 a 3 o rozloze cca 14 727 m2 je uvažován výkon z FVE cca 1,3 MWp.
2) Nyní již nevyužívaného pozemku po bývalé kolonii Osada (Vajmanka) v těsné blízkosti elektrárny Ledvice, jež bylo využíváno, jakožto buňkoviště v době výstavby nového zdroje Ledvice.   
Na uvolněné ploše bývalého buňkoviště ELE se v rámci JM akce č. 519 plánuje instalovat FV panely.
Výstavbě FVE musí předcházet vyčištění zbytku staveb + betonových základů, srovnání terénu a příprava ploch.                       
Dotčená plocha pro FVE Vajmanka je cca 36 034 m2, s možností vyvedení výkonu cca 3 MWp. 
Výstavba FVE je vyvolána snahou o zvýšení výroby elektrické energie z OZE v ČEZ, a.s., jde o efektivní využití pozemků po chladících věžích bývalých bloků (1), 2, 3 + bývalého buňkoviště a synergickým způsobem využít možnosti spojení technologií ELE a FVE.
</t>
  </si>
  <si>
    <t xml:space="preserve">Akce jsou naplánovány v investičním programu ČEZ, a. s., a již probíhá příprava projektů FVE – v rámci Jmenovitých akcí č. 533 a č. 519.
Celý areál (pozemek) + technologie jsou ve vlastnictví ČEZ a.s.. Koncepce 848 - vychází ze Strategického zadání pro Segment výroba (SKČ_SM_0042).
</t>
  </si>
  <si>
    <t>Návrh a realizace systému sběru upotřebených rostlinných olejů z domácností a jejich následná úprava na surovinu pro další zpracování</t>
  </si>
  <si>
    <t xml:space="preserve">Projekt nabízí komplexní návrh řešení sběru, čištění a přepracování UCO, tj. proces recyklace odpadu přímo od jeho původců až po výrobu nového produktu. 
Cílem projektu je vyvinout manuální a posléze i automatizovaný systém sběru UCO v Ústeckém kraji a současně vyvinout a pilotně ověřit technologii čištění a úpravy UCO na produkty vhodné pro další zpracování v rafinérských procesech, na jejímž základě bude navržena samostatná automatizovaná linka na zpracování komunálního UCO.
Díky zařazení speciálních unifikovaných opakovatelně použitelných sběrných nádob a sběrných boxů (včetně návrhu a otestování automatizovaných sběrných boxů) jsou minimalizována hygienická rizika spojená s nakládáním s odpady a zjednodušena celková manipulace v rámci sběru komunálního UCO. Především tak nevznikají žádné pevné plastové odpady znečištěné oleji, které by bylo nutno jinak likvidovat. Navrhovaný systém sběru není anonymní. Propojení s uživatelským webovým rozhraním přináší jedinečnou příležitost sběru chybějících statistických dat, která vedle získání přehledu o celkové situaci umožní i prognózy budoucího stavu a rovněž přeneseně predikci situace v jiných regionech ČR. Bude tak získána i neocenitelná informace o vývoji kvality komunálního UCO v různých lokalitách a obdobích roku. 
Projekt reaguje na aktuální trendy ve výrobě biopaliv a zároveň environmentální tlak společnosti. Realizací projektu dojde ke zpřístupnění dosud omezeně využívané suroviny v podobě UCO z komunálního sběru k výrobě biopaliv. Je očekáváno, že projekt přispěje rovněž k environmentální osvětě a výchově občanů tím, že jim nabídne rozumnou alternativu k nejběžnějšímu způsobu likvidace UCO v současné době, tj. vylíváním do kanalizace. Z projektu tak budou benefitovat i provozovatelé čistíren odpadních vod a města, a to výrazným snížením nákladů na čištění odpadních vod, resp. údržbu kanalizační sítě. 
Lze očekávat, že po úspěšném pilotu dojde následným rozšířením a zavedením automatizovaného sběru UCO z domácností ke vzniku nových příležitostí u lokálních (příp. regionálních) logistických společností či společností zabývajících se tříděním, sběrem či zpracováním odpadů.
</t>
  </si>
  <si>
    <t xml:space="preserve"> K dispozici dostatečný počet dostupných sběrných míst.
 UniCRE vlastní od roku 2017 poloprovozní čistící jednotku UCO, která bude adaptována a využita při vývoji procesu čištění vysbíraného UCO z domácností.
 Proveden základní marketingový průzkum (5-6/2020).
 Zahájena spolupráce s výrobci plastových obalů na zajištění a výrobě specializovaných sběrných nádob (6/2020).
 Záměr schválen a doporučen k realizaci příslušnými orgány UniCRE a Unipetrol (7/2020).
 Zahájena příprava uživatelského a administrátorského rozhraní – mobilní a webové aplikace (9/2020).
</t>
  </si>
  <si>
    <t>c) investice do výzkumu a inovací a podpora přenosu pokročilých technologií                                                              d) investice do zavádění technologií a infrastruktur pro cenově dostupnou čistou energii, do snižování emisí skleníkových plynů, enegetické účinnosti a energie z obnovitelných zdrojů   g) investice do posílení oběhového hospodářství mimo jiné předcházením vzniku odpadů, jejich snižováním, účinným využíváním zdrojů, opětovným používáním a recyklací</t>
  </si>
  <si>
    <t>Laboratoř radiokarbonového datování</t>
  </si>
  <si>
    <t xml:space="preserve">Cílem projektu je vybudovat v Ústeckém kraji novou, úzce specializovanou laboratoř s moderním datovacím zařízením pro detekci radioizotopu 14C, a to vysoce přesným systémem AMS (Accelerator Mass Spectrometry). Jedná se o velmi specifické, rozměrné zařízení sestávající z několika komponent vyžadující kvalifikovaný personál.
V rámci projektu budou upraveny a zrekonstruovány prostory k zajištění bezpečného provozu zařízení, pořízeny všechny armatury nezbytné pro přípravu a zpracování vzorku a vlastní analýzu pomocí AMS. 
UniCRE ve svých laboratořích již disponuje dalšími analytickými přístroji potřebnými k detailnímu hodnocení vstupních vzorků, které je nezbytné pro následnou přesnou interpretaci výsledků. Oproti jiným AMS laboratořím v EU přidruženým především k vysokým školám či národním akademiím věd, by tak dokázalo zcela vyhodnotit zkoumaný materiál bez nutnosti externích analýz či dalších doplňujících podkladů.
Během testovacího provozu bude zároveň postupně vytvářena databáze referenčních vzorků využitelná při vyhodnocování výsledků budoucích rutinních analýz. Tento krok výrazně zvýší výslednou přesnost.
Hlavním záměrem je využít radiouhlíkového datování především pro potřeby hodnocení a stanovování obnovitelné „bio“ složky v kapalných a plynných palivech či dalších směsných látkách (např. s obsahem recyklovaného biouhlíku), které není možno jinak analyticky určit. Lze tak očekávat, že nalezne uplatnění nejen u výrobců a distributorů paliv, ale především u kontrolních orgánů, celních úřadů a inspekcí, které v současné době tyto nástroje nemají k dispozici. 
Je pravděpodobné, že poptávka po těchto stanoveních bude zaznamenána i u vysokých škol, výzkumných ústavů, institucí či komerčních subjektů zaměřených na oblast geologie, archeologie, klimatologie apod. Možnost analyzovat přímo plynné vzorky pak nabídne jedinečnou příležitost monitoringu vývoje znečištění ovzduší z antropogenních zdrojů nejen v rizikových oblastech Ústeckého a Moravskoslezského kraje.
Potenciálem je navíc možnost budoucího rozšíření stanovení o radioizotopy dalších prvků pro další výzkumné či vývojové aktivity.
</t>
  </si>
  <si>
    <t xml:space="preserve">Prostory pro přípravu zázemí radiouhlíkové laboratoře jsou k dispozici.
UniCRE ve svých laboratořích již disponuje dalšími analytickými přístroji potřebnými k detailnímu hodnocení vstupních vzorků.
Provedena rešerše aplikovatelných metod, výběr nejvhodnějšího zařízení pro danou aplikaci, konkrétní nabídky kompletního řešení od specializovaných firem.
</t>
  </si>
  <si>
    <t>2021-2022 (2023)</t>
  </si>
  <si>
    <t>Aktualizované projekty / témata ze 3 Akčního plánu doplněné o další projektové záměry Ústeckého kraje</t>
  </si>
  <si>
    <t xml:space="preserve">č. </t>
  </si>
  <si>
    <t>Název projektu</t>
  </si>
  <si>
    <t>Popis projetku</t>
  </si>
  <si>
    <t>Předpokládané náklady v mil. Kč</t>
  </si>
  <si>
    <t>Zdroje</t>
  </si>
  <si>
    <t>Nositel projektu</t>
  </si>
  <si>
    <t>Předpokládaný termín realizace</t>
  </si>
  <si>
    <t>Aktuální stav</t>
  </si>
  <si>
    <t>Poznámka  (změny pro 4. AP)</t>
  </si>
  <si>
    <t>Opatření</t>
  </si>
  <si>
    <t xml:space="preserve"> S  t r a t e g  i c k é    p r o  j e k t y </t>
  </si>
  <si>
    <t>Stabilizace a revitalizace vodních ploch a navazujícího území  (s důrazem na jezera Most a Milada)</t>
  </si>
  <si>
    <r>
      <rPr>
        <b/>
        <sz val="10"/>
        <color rgb="FF000000"/>
        <rFont val="Calibri"/>
        <family val="2"/>
        <charset val="238"/>
      </rPr>
      <t xml:space="preserve">
</t>
    </r>
    <r>
      <rPr>
        <sz val="10"/>
        <color rgb="FF000000"/>
        <rFont val="Calibri"/>
        <family val="2"/>
        <charset val="238"/>
      </rPr>
      <t xml:space="preserve">
V regionu je nezbytné nejen zahlazovat škody vzniklé těžbou a průmyslovou činností, ale je také nezbytné zajistit návrat těchto území zpět do života jejich revitalizací a resocializací.</t>
    </r>
    <r>
      <rPr>
        <sz val="10"/>
        <color rgb="FFFF0000"/>
        <rFont val="Calibri"/>
        <family val="2"/>
        <charset val="238"/>
      </rPr>
      <t xml:space="preserve"> </t>
    </r>
    <r>
      <rPr>
        <sz val="10"/>
        <color rgb="FF000000"/>
        <rFont val="Calibri"/>
        <family val="2"/>
        <charset val="238"/>
      </rPr>
      <t xml:space="preserve">
Přímé dopady: zkvalitnění image uhelných regionů, generování vedlejších pozitivních synergických restrukturalizačních efektů a potenciálu pro další hospodářský a sociální rozvoj území. Dojde k významné podpoře turismu i patriotismu u obyvatel.  V současné době se toto týká zejména:                                                                     </t>
    </r>
    <r>
      <rPr>
        <b/>
        <sz val="11"/>
        <color rgb="FF000000"/>
        <rFont val="Calibri"/>
        <family val="2"/>
        <charset val="238"/>
      </rPr>
      <t xml:space="preserve">Jezero Most a navazující okolí                                                Jezero Milada a navazující okolí  </t>
    </r>
    <r>
      <rPr>
        <b/>
        <sz val="10"/>
        <color rgb="FF000000"/>
        <rFont val="Calibri"/>
        <family val="2"/>
        <charset val="238"/>
      </rPr>
      <t xml:space="preserve">                                           - </t>
    </r>
    <r>
      <rPr>
        <sz val="10"/>
        <color rgb="FF000000"/>
        <rFont val="Calibri"/>
        <family val="2"/>
        <charset val="238"/>
      </rPr>
      <t xml:space="preserve">zahrnuje projekty infrastruktury, zázemí pro volnočasové aktivity, turistiku, plochy pro bydlení, projekty pro vodohospodářské a energetické účely, výzkumné projekty </t>
    </r>
  </si>
  <si>
    <t xml:space="preserve">
ESIF 2021+ 
Národní dotační tituly </t>
  </si>
  <si>
    <t>Palivový kombinát s.p., města, obce, Ústecký kraj</t>
  </si>
  <si>
    <t>2021 +</t>
  </si>
  <si>
    <t xml:space="preserve">
Probíhá zpracovávání studií možného využití daných lokalit prostřednictvím jejich propojení pro vodohospodářské účely, ale také možnosti energetického využití.                                                              
Řešena problematika energetického mixu jako náhrady za  současné získávání energie z tepelných uhelných elektráren - plovoucí fotovoltaické elektrárny, soustava jezer, přečerpávací elektrárny atd. . 
Studie:                                 
1) Analýza a vyhodnocení variant propojené vodohospodářské soustavy dokončených hydrických rekultivací                                                                                 2) Analýza realizovatelnosti výstavby solárních parků na plochách budoucích hydrických rekultivací a na rekultivovaných plochách                                                        3) Technicko-ekonomická studie nových PVE v lokalitách současných i bývalých povrchových hnědouhelných lomů
</t>
  </si>
  <si>
    <t xml:space="preserve">
Doplněn dílčí projekt</t>
  </si>
  <si>
    <t>AP 2019-2020 Pilíř F - Životní prostředí, F.2 Regenerovat rozvojová, nebo periferní území v sídlech s vysokou koncentrací obyvatel</t>
  </si>
  <si>
    <r>
      <rPr>
        <b/>
        <sz val="11"/>
        <color rgb="FF000000"/>
        <rFont val="Calibri"/>
        <family val="2"/>
        <charset val="238"/>
      </rPr>
      <t>Doplnění zázemí pro návštěníky jezera Most v prostoru revitalizovaného území pro oddech a sport</t>
    </r>
    <r>
      <rPr>
        <sz val="10"/>
        <color rgb="FF000000"/>
        <rFont val="Calibri"/>
        <family val="2"/>
        <charset val="238"/>
      </rPr>
      <t xml:space="preserve">
Vybudování zázemí pro návštěvníky jezera Most v podobě restauračního zařízení pro celoroční provoz s letní terasou a navazujícím parterem, plochy se sezónními mobilními stánky s občerstvením v blízkosti pláže včetně sociálního zařízení, cestní síť pro nově navržené stavby apod. 
</t>
    </r>
  </si>
  <si>
    <t xml:space="preserve">OPTAK, IROP, SFDI Národní dotační tituly </t>
  </si>
  <si>
    <t>Statutární město Most</t>
  </si>
  <si>
    <t>Zpracována architektonická studie řešeného prostoru (popis území stavby, navrhované parametry stavby, napojení území na stávající dopravní infrastrukturu, urbanistické a architektonické řešení).</t>
  </si>
  <si>
    <t>Program rozvoje Ústeckého kraje 2014-2020 Prioritní oblast 6 Technická infrastruktura a životní prostředí, oblast 3 Ekonomika - priorita 3.3.1 Palivoenergetický komplex</t>
  </si>
  <si>
    <t>Zvýšení kvality středního školství</t>
  </si>
  <si>
    <r>
      <rPr>
        <b/>
        <sz val="11"/>
        <color rgb="FF000000"/>
        <rFont val="Calibri"/>
        <family val="2"/>
        <charset val="238"/>
      </rPr>
      <t>Kampus řemesel</t>
    </r>
    <r>
      <rPr>
        <sz val="10"/>
        <color rgb="FF000000"/>
        <rFont val="Calibri"/>
        <family val="2"/>
        <charset val="238"/>
      </rPr>
      <t xml:space="preserve">
Jedná se o výstavbu nových budov a rekonstrukce stávajících budov, aby se současná centra výuky situovala do jednoho nového centra.</t>
    </r>
    <r>
      <rPr>
        <sz val="10"/>
        <color rgb="FFFF0000"/>
        <rFont val="Calibri"/>
        <family val="2"/>
        <charset val="238"/>
      </rPr>
      <t xml:space="preserve"> </t>
    </r>
    <r>
      <rPr>
        <sz val="10"/>
        <color rgb="FF000000"/>
        <rFont val="Calibri"/>
        <family val="2"/>
        <charset val="238"/>
      </rPr>
      <t>Součástí budou inteligentní (smart) prvky chytré budovy (současně propojeny s výukou - "školní pomůcka"), testovací centrum Průmyslu 4.0.  Projekt bude také řešit inovace ve vzdělávání, propojení s VŠ, se zaměstnavateli. 
Přímé dopady: Zvýšení počtu žáků a studentů s technickým a řemeslným zaměřením, podpora rozvoje místních firem, příliv nových investorů, navýšení počtu vědeckých pracovníků, zvýšení počtu projektů zaměřených na spolupráci výzkumné a soukromé sféry.</t>
    </r>
  </si>
  <si>
    <t xml:space="preserve"> ESIF 2021+ </t>
  </si>
  <si>
    <t>Ústecký kraj</t>
  </si>
  <si>
    <t xml:space="preserve">
Projektová dokumentace zpracována, nutná aktualizace, která bude rozšířena o prvky inteligentní budovy s nízkou energetickou náročností a s prvky pro interaktivní výuku technických oborů. Platné stavební povolení pro realizaci projektu.
</t>
  </si>
  <si>
    <t>Beze změny</t>
  </si>
  <si>
    <t>AP 2019-2020 Pilíř F - Životní prostředí, Pilíř D - Lidské zdroje, D.2 Více obyvatel lépe připravených k práci (medium skills pro uplatnění v zaměstnání), III.D.2.1 Podpora modernizace výuky a obnovy a rozvoje materiálně-technického zázemí škol a školských zařízení</t>
  </si>
  <si>
    <r>
      <rPr>
        <b/>
        <sz val="11"/>
        <color rgb="FF000000"/>
        <rFont val="Calibri"/>
        <family val="2"/>
        <charset val="238"/>
      </rPr>
      <t>Konektivity SW a HW na středních školách v předepsaném standardu</t>
    </r>
    <r>
      <rPr>
        <sz val="10"/>
        <color rgb="FF000000"/>
        <rFont val="Calibri"/>
        <family val="2"/>
        <charset val="238"/>
      </rPr>
      <t xml:space="preserve">
Jedná o zajištění standardů konektivity a dovybavení hardwaru a softwaru na středních školách (1. etapa 15 páteřních škol v ÚK, 2. etapa zbývajícíh 44 škol).
Přímé dopady: Zvýšení kvality výuky.</t>
    </r>
  </si>
  <si>
    <t>ESIF 2021+</t>
  </si>
  <si>
    <t xml:space="preserve">
V současné době probíhá zpracování zadávací dokumentace pro realizaci naplnění konektivity SW a HW a dovybavení HW a SW, termín dokončení  duben 2020. </t>
  </si>
  <si>
    <t>AP 2019-2020Pilíř D - Lidské zdroje, D.2 Více obyvatel lépe připravených k práci (medium skills pro uplatnění v zaměstnání), III.D.2.1 Podpora modernizace výuky a obnovy a rozvoje materiálně-technického zázemí škol a školských zařízení</t>
  </si>
  <si>
    <t>Alternativní zdroje energie</t>
  </si>
  <si>
    <r>
      <rPr>
        <b/>
        <sz val="11"/>
        <color rgb="FF000000"/>
        <rFont val="Calibri"/>
        <family val="2"/>
        <charset val="238"/>
      </rPr>
      <t>ZEVO</t>
    </r>
    <r>
      <rPr>
        <sz val="10"/>
        <color rgb="FF000000"/>
        <rFont val="Calibri"/>
        <family val="2"/>
        <charset val="238"/>
      </rPr>
      <t xml:space="preserve">
Podpora výstavby kapacit pro energetické využití odpadu na území Ústeckého kraje. Cílem je mimo jiné nahradit spalování fosilních paliv pomocí jiného zdroje energie,
rozšířit tak palivový mix. teplárny a to za předpokladu udržení konkurenceschopnosti
ceny vyráběného a dodávaného tepla a elektrické energie spojené se snížením
produkce emisí škodlivin do ovzduší vč. skleníkových plynů. 
Výstavba zařízení pro spalování SKO o kapacitě 150 000 t/rok.</t>
    </r>
  </si>
  <si>
    <t xml:space="preserve">United Energy a.s.  </t>
  </si>
  <si>
    <t xml:space="preserve">
Projektová dokumentace zpracována, stavební povolení vydáno. Investice bude realizována na pozemcích vlastněných investorem.
</t>
  </si>
  <si>
    <t xml:space="preserve">
Změna strategického projektu na strategické téma - zahrnuje dílčí projekty, doplněno o Matech a Centrum geoenergie</t>
  </si>
  <si>
    <t>AP 2019-2020 Pilíř F – Životní prostředí , III.F.2.1 Odpadové hospodářství, Pilíř C - Výzkum a vývoj</t>
  </si>
  <si>
    <r>
      <rPr>
        <b/>
        <sz val="11"/>
        <color rgb="FF000000"/>
        <rFont val="Calibri"/>
        <family val="2"/>
        <charset val="238"/>
      </rPr>
      <t>MATECH</t>
    </r>
    <r>
      <rPr>
        <sz val="10"/>
        <color rgb="FF000000"/>
        <rFont val="Calibri"/>
        <family val="2"/>
        <charset val="238"/>
      </rPr>
      <t xml:space="preserve">
Posílení inovačního potenciálu a konkurenceschopnosti Ústeckého regionu a vytvoření podmínek pro posun tradičního chemického průmyslu na speciální chemikálie a nanomateriály s vysokou přidanou hodnotou. Inovace v nanotechnologiích a chemických technologiích orientovaných na prostředí pro kvalitní život s důrazem na současné globální výzvy v životním prostředí s mezinárodním přesahem, pokud jde o význam výstupů.
Přímé dopady: přispěje k čistým zdrojům energie, zvýšení atraktivity regionu, transformace hospodářství regionu.</t>
    </r>
  </si>
  <si>
    <t xml:space="preserve">OPJAK, GAČR, TAČR, OPTAK, Mezinárodní programy
</t>
  </si>
  <si>
    <t>Univerzita Jana Evangelisty Purkyně v Ústí nad Labem (UJEP - PřF, FŽP, FSI) a partneři Ústavy AVČR, Unicre</t>
  </si>
  <si>
    <t>2020+</t>
  </si>
  <si>
    <t>Zpracována projektová žádost do  prescreeningu dotačního programu. Indikativní fiše strategických intervencí/projektů.</t>
  </si>
  <si>
    <t>AP 2019-2020 Pilíř C - Výzkum a vývoj, III.C.2.1 Programy na podporu aplikovaného výzkumu, experimentálního vývoje a inovací ve strukturálně postižených regionech</t>
  </si>
  <si>
    <r>
      <rPr>
        <b/>
        <sz val="11"/>
        <color rgb="FF000000"/>
        <rFont val="Calibri"/>
        <family val="2"/>
        <charset val="238"/>
      </rPr>
      <t xml:space="preserve">(Národní) Centrum pro geoenergie
</t>
    </r>
    <r>
      <rPr>
        <sz val="9"/>
        <color rgb="FF000000"/>
        <rFont val="Calibri"/>
        <family val="2"/>
        <charset val="238"/>
      </rPr>
      <t>Cílem projektu je vytvořit vysoce kvalifikované centrum pro využití energie horninového prostředí, a to jako zdroje energie i prostředí pro její akumulaci. Centrum navazuje na výzkumnou infrastrukturu</t>
    </r>
    <r>
      <rPr>
        <b/>
        <sz val="11"/>
        <color rgb="FF000000"/>
        <rFont val="Calibri"/>
        <family val="2"/>
        <charset val="238"/>
      </rPr>
      <t xml:space="preserve"> </t>
    </r>
    <r>
      <rPr>
        <sz val="9"/>
        <color rgb="FF000000"/>
        <rFont val="Calibri"/>
        <family val="2"/>
        <charset val="238"/>
      </rPr>
      <t xml:space="preserve">RINGEN v Litoměřicích (výzkum hlubinné geotermální energie), kterou rozšiřuje o nové segmenty - střední a mělkou geotermální energii s využitím tepelných čerpadel,  akumulaci energie a kombinaci s dalšími obnovitelnými zdroji energie (OZE), zejm. solární energií. 
Centrum propojí obory celkem 7 akademických a vědeckých parcovišť (viz https://www.rin-gen.cz/cz/vyzkumna-infrastruktura/partneri), Centra UCEEB, VŠB-TUO a UJEP a komerčních subjektů z oblasti energetiky a teplárenství. 
Dílčími cili jsou: experimentálně ověřit možnosti 1/ jímání zemského tepla z různých hloubek, 2/ technologie akumulace energie do horninového prostředí a jejího zpětného získávání a 3/ integraci dalších OZE.
Hlavními výsledky budou:
a) pilotní hlubinný geotermální výměník
b) experimentální akumulační systém různě hlubokých termovrtů 
c) integrace solární energie s využitím hybridních (chlazených) fotovoltaických panelů umožňujících generovat teplo i elektřinu a jejich ukládání do horninového prostředí a jejich zpětný odběr 
d) unikátní databáze a empirická data z reálného prostředí, která budou sloužit pro vytvoření konkrétních metodik a optimalizovaných postupů pro využívání všech typů geotermální energie 
</t>
    </r>
  </si>
  <si>
    <t xml:space="preserve">150-300 </t>
  </si>
  <si>
    <t>TAČR - Národní centra kompetence; Just Transition Fund pro ÚK; Inovační fond EK; Modernizační fond ČR</t>
  </si>
  <si>
    <t>Česká geologická služba/UJEP/Přírodovědecká fakulta UK a další partneři RINGEN; UCEEB + aplikační garanti z komerční sféry</t>
  </si>
  <si>
    <t>Projekt navazuje na činnost výzkumné inrastruktury RINGEN (dotace 132 mil Kč. 2016-2020), jejíž centrum bylo  dokončeno v pol. r. 2019 v Litoměřicích a jejímž nositelem je PřF UK. V současnosti konsorcium připravilo novou strategii rozvoje zahrnující nové segmenty (viz popis) a partnery (ČVUT UCEEB) a úzkou spolupráci komerčních subjektů z oblasti energetiky, teplárenství a těžebního průmyslu; projekt má všechna nezbytná povolení pro práci v podzemí (tj. povolení hornické činnosti, zvláštní zásah do zemské kůry, stanovené chránění území ad.), je budována další nezbytná infrastruktura (např. přípojka technol. vody z Labe) a partneři mají uzavřenou smouvu o partnerství nebo je připravována (u nových partnerů). Projekt může být zahájen v 01/2021.</t>
  </si>
  <si>
    <t>AP 2019-2020 Pilíř C - Výzkum a vývoj, III.C.2.1 Programy na podporu aplikovaného výzkumu, experimentálního vývoje a inovací ve strukturálně postižených regionech, Pilíř F - Životní prostředí</t>
  </si>
  <si>
    <t>Bateriová úložiště - ČEZ</t>
  </si>
  <si>
    <t>Využití lithia, bateriové zdroje - úložiště</t>
  </si>
  <si>
    <t xml:space="preserve">EU - Just Transition Fund, vlastní zdroje, příp. národní </t>
  </si>
  <si>
    <t>ČEZ a.s.</t>
  </si>
  <si>
    <t>Nový strategický projekt</t>
  </si>
  <si>
    <t>Testování autonomních systémů</t>
  </si>
  <si>
    <t>Realizace postupných kroků vč. zajištění institucionálního zázemí, které umožní realizovat na území Ústeckého kraje testování systémů autonomní mobility (nejen na úrovni pozemní, ale např. i letecké dopravy - autonomní drony). Projekt navazuje na výstupy studie pro rozvoj testování autonomní mobility, která byla zpracována KPMG pro město Ústí nad Labem a která definuje pro rozvoj této oblasti nezbytné investice do VaV aktivit a jeho infrastrukturního a instutucionálního zázemí. Nyní jsou vybrány 2 okruhy v celkové délce přibližně 30 km. 
Přímé dopady: dopad na zkvalitnění životního prostředí, zvýšení image kraje ve vztahu k exkluzivitě řešené problematiky, migrace kvalitních lidských zdrojů do regionu v souvislosti s řešením vědeckovýzkumných projektů, nové odvětví hospodářství nahrazující tradiční průmyslovou výrobu v kraji.</t>
  </si>
  <si>
    <t>ESIF 2021+, TAČR, již schválené resortní programy</t>
  </si>
  <si>
    <t>Ústecký kraj, město Ústí nad Labem, ICUK, UJEP</t>
  </si>
  <si>
    <r>
      <t>Strategický projet Testování autonomních systémů – vnější a vnitřní testovací okruh v Ústí nad Labem
V rámci projektu U Smart Zone jsou 3 vlastnické struktury: ŘSD, Ústecký kraj město Ústí nad Labem. Jde o základní koncepty okruhu, tak aby byl využitelný pro komerční sféru. 
Je řešena p</t>
    </r>
    <r>
      <rPr>
        <sz val="10"/>
        <rFont val="Calibri"/>
        <family val="2"/>
        <charset val="238"/>
      </rPr>
      <t xml:space="preserve">rávní entita případného subjektu - provozovatele U SMART ZONE zejména z hlediska čerpání dotačních možností pro financování strategického projektu.
Memorandum o spolupráci na přípravě projektu pro vybudování zóny testování autonomních systémů v reálném silničním provozu města Ústí nad Labem. </t>
    </r>
  </si>
  <si>
    <t>AP 2019-2020 Pilíř C - Výzkum a vývoj, III.C.2.4 Podpora VaV infrastruktury pro MSK, ÚK a KVK</t>
  </si>
  <si>
    <t>Multifunkční průmyslová zóna budoucnosti - PZ Triangle</t>
  </si>
  <si>
    <t>OPTAK, OPŽP, OPJAK</t>
  </si>
  <si>
    <t xml:space="preserve">
AP 2019-2020 Pilíř B - Přímé investice, B 1.2 Nabídka kvalitních a dostupných průmyslových / podnikatelských nemovitostí</t>
  </si>
  <si>
    <t xml:space="preserve"> P o d p ů r n é   p r o j e k t y  </t>
  </si>
  <si>
    <t>Rozvoj investic pro zlepšení využití historických hornických památek a rozvoj nových možností pro využití tématu hornické a pohornické krajiny (příklad Podkrušnohorské technické muzeum) v rozvoji cestovního ruchu. 
Přímé dopady: zkvalitnění image Ústeckého kraje a rozvoj jeho turistického potenciálu.</t>
  </si>
  <si>
    <t>předpoklad na úrovni stovek mil. Kč</t>
  </si>
  <si>
    <t>ESIF - 2021+Národní dotační tituly, Just transition Fund</t>
  </si>
  <si>
    <t>Ústecký kraj, Podkrušnohorské technické muzeum, Most</t>
  </si>
  <si>
    <t>Zpracována projektová dokumentace na rekonstrukci a údržovací práce pro 9 dílčích objektů . Studie proveditelnosti ve fázi přípravy. Stavební povolení vydáno.</t>
  </si>
  <si>
    <t>AP 2019-2020 Pilíř B - Přímé investice, III.B.2.1 Finanční nástroj JESSICA II pro MSK, ÚK a KVK</t>
  </si>
  <si>
    <t>Regenerace areálu Východního nádraží Děčín – vzdělávací centrum a průmyslová zóna</t>
  </si>
  <si>
    <t>Celková regenerace areálu Východního nádraží spočívající v možnosti vyřešení vlastnických vztahů k jednotlivým pozemkům a infrastruktuře v místě, díky níž bude následně moci být řešen komplex několika dílčích projektů - dva nejvýznamnější z nich jsou představovány rozvojem průmyslové zóny (která se jeví jako významná z pohledu možností dalšího rozvoje podnikatelských aktivit v rámci města Děčín, resp. jeho nejbližším okolí) a realizací vzdělávacího centra v budově bývalé Rakouské dráhy, kdy toto centrum by mohla využívat ČVUT a její Fakulta dopravní (a to nejen jako místo pro výuku, ale i jako prostor pro ubytování studentů - koleje, rozvoj VaV aktivit apod.).
Přímé dopady: nové možností realizací investic na území na místě vzniklé průmyslové zóny,  zkvalitnění image města Děčín.</t>
  </si>
  <si>
    <t xml:space="preserve">ESIF 2021+ , SFŽP, SFDI a další národní dotační tituly </t>
  </si>
  <si>
    <t>možní nositelé - Město Děčín, ČVUT – fakulta dopravní, podnikatelské subjekty, stát (drážní objekty)</t>
  </si>
  <si>
    <t>Memorandum of Cooperation.  Přidělená dotace na zpracování analýzy území a zastavovací studie z programu RE:START.
Pro realizaci je nutné schválení vlády k majetkoprávnímu vypořádní železniční trati, která se nachází v arálu brownfields.</t>
  </si>
  <si>
    <t>AP 2019-2020 Pilíř F – Životní prostředí, III.F.2.2 Specifické brownfieldy pro přípravu studií využitelnosti, Pilíř A - Podnikání a inovace, III.A.1.1 Podpora poradenství a služeb na podporu podikání a investorů (zejména s vyšší přidanou hodnotou), Pilíř C - Věda a výzkum, III.C.2.4 Podpora VaV infrastruktury pro MSK, ÚK a KVK</t>
  </si>
  <si>
    <t>Portabo - Digitální datová platforma  Ústeckého kraje</t>
  </si>
  <si>
    <t xml:space="preserve">Cílem investice je vytvořit jednotnou digitální datovou platformu pro celé území Ústeckého kraje, kterou budou využívat jak obce, města a kraj ke své činnosti, tak také 3. strany, které budou mít přístup k otevřeným datovým sadám pro jejich další zhodnocení. Jednotná datová platforma bude přístupná všem obcím a městům Ústeckého kraje na základě dobrovolnosti a vzájemné výhodnosti. Kraj, obce i města poskytují data do datové platformy a zpět dostávají analytické výstupy dle vlastního požadavku a potřeb.  
- součástí tématu Smart Region Ústecký kraj.
</t>
  </si>
  <si>
    <t>TAČR ETA, Horizon, IROP (e-government)…  vlastní zdroje ÚK</t>
  </si>
  <si>
    <t>Ústecký kraj, UJEP, následně další partneři</t>
  </si>
  <si>
    <t>2020 – 2025 realizace projektu, 2020 zahájení provozu 3 domén</t>
  </si>
  <si>
    <t xml:space="preserve">V první fázi se připravují 4 domény: doprava (optimalizace dopravních uzlů pro občany), energetika ( energetické úspory),  životní prostředí (monitoring vodního režimu na území, hlášení pro krizový management….), e-government.
Ve druhé fázi se budou navazovat další 3 domény: zdravotnictví, školství, sociální služby.
Podpis Memoranda partnerů: Ústecký kraj, města Děčín, Litoměřice, Ústí nad Labem, ICUK, UJEP, ČVUT.
</t>
  </si>
  <si>
    <t>Nový podpůrný projekt</t>
  </si>
  <si>
    <t xml:space="preserve">
AP 2019-2020 Pilíř G – Infrastruktura a veřejná správa, G.2 Zefektivnit řízení a výkon veřejné správy pro podnikatele a obyvatele, vybudovat za tímto účelem potřebnou ICT infrastrukturu a realizovat návazné investice s využitím moderních technoligií pro aplikace a služby
</t>
  </si>
  <si>
    <t xml:space="preserve">Inovační infrastruktura poskytující zázemí technickým start-upům, podporu firmám při zavádění Průmyslu 4.0, pro popularizaci trendů a technologií, celkově také pro poskytování služeb, cílené podpoře podnikání v daném území s vizí vytvoření inovačního/ digitálního HUBu, který bude koncentrovat partnery, know-how a další projekty do jednoho místa v území. </t>
  </si>
  <si>
    <t>Inovační centrum ÚK</t>
  </si>
  <si>
    <t>Studie proveditelnosti 2019. Příprava projektové dokumentace 2019/2020, 2021/22-2024 výstavba.</t>
  </si>
  <si>
    <t xml:space="preserve">
AP 2019-2020 Pilíř C - Výzkum a vývoj, III.C.2.1 Programy na podporu aplikovaného výzkumu, experimentálního vývoje a inovací ve strukturálně postižených regionech</t>
  </si>
  <si>
    <t>Zvýšení kvality zdravotnické péče v uhelném regionu</t>
  </si>
  <si>
    <r>
      <rPr>
        <b/>
        <sz val="11"/>
        <color rgb="FF000000"/>
        <rFont val="Calibri"/>
        <family val="2"/>
        <charset val="238"/>
      </rPr>
      <t>Nový pavilon Emergency včetně  operačních sálů, centrální sterilizace a jednotek intenzivní péče, Krajská zdravotní, a.s. – Nemocnice Děčín, o.z.
Nový pavilon Emergency, COS, vč. JIP a nadzemní spojovací koridor se stávajícím pavilonem G, Krajská zdravotní, a.s. - Nemocnice Chomutov, o.z.</t>
    </r>
    <r>
      <rPr>
        <b/>
        <sz val="10"/>
        <color rgb="FF000000"/>
        <rFont val="Calibri"/>
        <family val="2"/>
        <charset val="238"/>
      </rPr>
      <t xml:space="preserve">
</t>
    </r>
    <r>
      <rPr>
        <sz val="10"/>
        <color rgb="FF000000"/>
        <rFont val="Calibri"/>
        <family val="2"/>
        <charset val="238"/>
      </rPr>
      <t xml:space="preserve">
Strategický projekt se zaměřuje podporu a rozvoj zdravotnictví modernizaci operačních sálů, zajištění kvalitní dostatečné lékařské péče na území celého kraje. 
Přímé dopady: zatraktivnění životních podmínek obyvatel Ústeckého kraje, vytvoření pracovních míst pro vysoce kvalifikované specialisty a podpoře pozitivního image kraje. </t>
    </r>
  </si>
  <si>
    <t>MZ - připravovaný Národní dotační titul, ESIF - 2021+ (nástupce IROP), EIB</t>
  </si>
  <si>
    <t>Krajská zdravotní, a.s.</t>
  </si>
  <si>
    <t xml:space="preserve">Projektová dokumentace zpracována. Investiční aktivity by měly být v budoucnu doplněny řadou aktivit týkající se implementace e-health směřující ke sdílení dokumentace mezi zdravotní záchrannou službou a lůžkovými nemocnicemi v Ústeckém kraji.
Stavební povolení ano, probíhá inženýrská činnost pro vydání stavebního povolení. Marketingové průzkumy. Zpracovaná projektová fiše.
</t>
  </si>
  <si>
    <t>Přesun ze strategických projektů do podpůrných</t>
  </si>
  <si>
    <t xml:space="preserve">
AP 2019-2020 Pilíř E - Sociální stabilizace, III.E.2.1 Podpora rozvoje integrovaného záchraného systému</t>
  </si>
  <si>
    <t>Další projekty ÚK</t>
  </si>
  <si>
    <t xml:space="preserve">Název projektu / záměru /opatření </t>
  </si>
  <si>
    <t xml:space="preserve">Nositel </t>
  </si>
  <si>
    <t xml:space="preserve">popis </t>
  </si>
  <si>
    <t>náklady      
 (v mil.Kč)</t>
  </si>
  <si>
    <t xml:space="preserve">článek 4 odst.2 nařízení o FST </t>
  </si>
  <si>
    <t xml:space="preserve">stav přípravy </t>
  </si>
  <si>
    <t xml:space="preserve">Harmonogram </t>
  </si>
  <si>
    <t>pozn.</t>
  </si>
  <si>
    <t xml:space="preserve">Vybudování  Datového centra RONDEL  (DC) v  Ústí nad Labem. DC bude zajišťovat infrastrukturní a SW služby, serverhousing (prostor v DC je pronajímán k umístění vlastního HW, zejm. serverů) a serverhosting (DC pronajímá virtuální / výpočetní výkon a úložný prostor v HW vlastněném provozovatelem DC).
V první fázi projektu bude DC zajišťovat potřeby Ústeckého kraje, Statutárního města Ústí nad Labem (včetně podřízených, zřizovaných organizací), Krajská zdravotní a.s. UJEP a ICUK. V této fázi se bude jednat o náklady spojené zejména s pořízením HW a SW pro DC, personálním zajištěním fungování centra a zajištěním vybudování optických datových tras pro propojení všech zainteresovaných subjektů. Další fáze projektu, pak budou souviset s rekonstrukcí budovy DC na chytrý objekt, v budoucnu se též počítá s využitelností DC i pro další subjekty veřejné správy z regionu i pro případné zájemce ze soukromého sektoru. 
Další aktivity:
- nabídka řešení kybernetické bezpečnosti, možnosti využít zálohovací kapacity, centralizace a standardizace vybraných služeb (přínosné zejm. směrem k podřízeným / zřizovaným organizacím) a sdílení personálních kapacit (zvýšení odbornosti a zachování nebo dokonce snížení stávajících osobních nákladů pro všechny zúčastněné subjekty).
 - školící centrum, synergie plynoucí z propojování znalostí a rozšiřování zkušeností zaměstnanců všech partnerů a díky tomu další zvýšení efektivity při poskytování služeb dovnitř do organizace partnera. U všech partnerů tak lze předpokládat průběžné zvyšování znalostí a zkušeností všech dotčených zaměstnanců i bez investic do specializovaných školení.
V rámci DC by měla být provozována Digitální datová platforma ÚK – Portabo (strategický projekt ÚK).
Jedná se o digitální datovou platformu pro celé území Ústeckého kraje, kterou budou využívat jak obce, města a kraj ke své činnosti, tak také 3. strany, které budou mít přístup k otevřeným datovým sadám pro jejich další zhodnocení. Jednotná datová platforma bude přístupná všem obcím a městům Ústeckého kraje na základě dobrovolnosti a vzájemné výhodnosti. Kraj, obce i města poskytují data do datové platformy a zpět dostávají analytické výstupy dle vlastního požadavku a potřeb.
V první fázi se připravují 4 domény: doprava (optimalizace dopravních uzlů pro občany), energetika ( energetické úspory),  životní prostředí (monitoring vodního režimu na území, hlášení pro krizový management….), e-government.
Ve druhé fázi se budou navazovat další 3 domény: zdravotnictví, školství, sociální služby.
Předpokládané náklady: 50 mil.Kč  </t>
  </si>
  <si>
    <t xml:space="preserve">Příprava projektu
 -  pořízení prostor Datového centra Ústeckým krajem 09/2021, fáze zříizení příspěvkové organizace ÚK, která zajistí provoz a fungování Datového centra 12/2021
 -  projektová dokumentace (stavební úpravy, technologie, datové sítě, energeticky úsporná řešení objektu... )  02/2020
Realizace - stavební úpravy, dovybavení IT technologie, poskytování IT služeb, provoz a rozvoj platformy PORTABO  (50 mil.Kč)
                        </t>
  </si>
  <si>
    <t xml:space="preserve">Podpora rozvoje komunitní energetiky v ÚK </t>
  </si>
  <si>
    <t xml:space="preserve">ÚK </t>
  </si>
  <si>
    <t xml:space="preserve">grantové schéma na podporu vzniku energet. komunit (dotace na studie proveditelnosti, projektové dokumentace, energetické poradenství, příp. na investice do technologií), příjemci města, obce…                                                                            </t>
  </si>
  <si>
    <t>d) investice do zavádění  technologií a infrastruktur pro cenově dostupnou čistou energii, do snižování emisí skeníkových plynů, energetické účinnosti a energie z obnovitelných zdrojů</t>
  </si>
  <si>
    <t>zadání pro studii proveditelnosti</t>
  </si>
  <si>
    <t>Studie proveditelnosti 09/2020 - 02/2021_0,8 mil. Kč
Projektová dokumentace 03/2021 - 06/2022_20 mil. Kč
Grantové schéma (PD, poradenství městům, obcím, realizační projekty)_500 mil. Kč
Realizace od 07/2022 do 12/2027</t>
  </si>
  <si>
    <t>Technologie (obnovitelné zdroje)_1 mld. Kč</t>
  </si>
  <si>
    <t xml:space="preserve">ÚK, města, obce </t>
  </si>
  <si>
    <t xml:space="preserve">investice - obnovitelné zdroje, pilotní projekty </t>
  </si>
  <si>
    <t xml:space="preserve">Krajský energetický management </t>
  </si>
  <si>
    <t xml:space="preserve">energetické poradenství, osvěta, propagace, vzdělávání </t>
  </si>
  <si>
    <t xml:space="preserve">h) zvyšování kvalifikace a rekvalifikace pracovníků </t>
  </si>
  <si>
    <t xml:space="preserve">koncepce KEM ÚK </t>
  </si>
  <si>
    <t xml:space="preserve">Ústecký kraj  - FIŠE SUBJEKTŮ </t>
  </si>
  <si>
    <t xml:space="preserve">Fond spravedlivé transformace </t>
  </si>
  <si>
    <t>k 17.7.2020</t>
  </si>
  <si>
    <t>č.ř.</t>
  </si>
  <si>
    <t>Nositel / partneři</t>
  </si>
  <si>
    <t>Typ subjekt</t>
  </si>
  <si>
    <t>Výchozí situace / odůvodnění</t>
  </si>
  <si>
    <t xml:space="preserve">Popis </t>
  </si>
  <si>
    <t>Klíčové aktivity/rámcový finanční objem/předpokládaný termín realizace</t>
  </si>
  <si>
    <t>Stav přípravenosti</t>
  </si>
  <si>
    <t>Termín realizace</t>
  </si>
  <si>
    <t>Místo realizace</t>
  </si>
  <si>
    <t xml:space="preserve">
Náklady (mil. Kč)     
</t>
  </si>
  <si>
    <t>JTF</t>
  </si>
  <si>
    <t>Snížení produkce skleníkových plynů, k dekarbonizaci</t>
  </si>
  <si>
    <t>Pracovní místa vytvořená v podporovaných subjektech</t>
  </si>
  <si>
    <t>KA 1</t>
  </si>
  <si>
    <t>KA 2</t>
  </si>
  <si>
    <t>KA 3</t>
  </si>
  <si>
    <t>KA 4</t>
  </si>
  <si>
    <t>KA 5</t>
  </si>
  <si>
    <t xml:space="preserve">Článek 4 odst.2 nařízení o FST </t>
  </si>
  <si>
    <t>Indikátory výsledku</t>
  </si>
  <si>
    <t>KA 6</t>
  </si>
  <si>
    <t>KA 7</t>
  </si>
  <si>
    <t>Článek 4 odst.2 nařízení o FST</t>
  </si>
  <si>
    <t>ČEZ, a.s. / v jednání</t>
  </si>
  <si>
    <t>V návaznosti na schválený European Green Deal a dosažení klimatické neutrality Evropy do roku 2050 dosáhne očekávaný růst evropského bateriového trhu hodnoty 250 miliard eur v roce 2025 zejména díky rozvoji elektromobility. 
Aby se ČR mohla podílet na rostoucím odvětví a současně podpořila svůj průmysl, je vhodné vytvořit v ČR kompetitivní hodnotový řetězec. Rozsah by měl zahrnovat těžbu surovin a jejich zpracování, vývoj a výrobu inovativních bateriových článků, kompletaci modulů i recyklaci bateriových článků. 
Výstavba továren na lithiové baterie je nyní celoevropským trendem, přičemž odborné odhady uvádějí, že v EU může vyrůst až 20 tzv. gigafactory, aby pokryly prudce stoupající poptávku po bateriích vhodných především do elektrických vozidel.</t>
  </si>
  <si>
    <t xml:space="preserve">Hlavním cílem projektu je výstavba továrny na lithiové baterie na jednom z brownfieldů v Ústeckém kraji.  
Projekt je rozdělen do fáze přípravné, v rámci níž budou získána všechna nezbytná povolení včetně EIA, stavebního povolení a změny územního plánu. V rámci realizační fáze pak dojde k výstavbě továrny a souběžně se rozběhnou aktivity mobilizující dostatečné množství pracovní síly, která je pro úspěch projektu klíčová.
Celková roční výrobní kapacita továrny bude 20 GWh baterií 
Při maximální kapacitě se předpokládá vytvoření až cca 1700 pracovních míst
</t>
  </si>
  <si>
    <r>
      <rPr>
        <i/>
        <sz val="10"/>
        <color theme="1"/>
        <rFont val="Calibri"/>
        <family val="2"/>
        <charset val="238"/>
        <scheme val="minor"/>
      </rPr>
      <t>Předrealizační fáze:</t>
    </r>
    <r>
      <rPr>
        <sz val="10"/>
        <color theme="1"/>
        <rFont val="Calibri"/>
        <family val="2"/>
        <scheme val="minor"/>
      </rPr>
      <t xml:space="preserve">
</t>
    </r>
    <r>
      <rPr>
        <sz val="10"/>
        <color theme="1"/>
        <rFont val="Calibri"/>
        <family val="2"/>
        <charset val="238"/>
        <scheme val="minor"/>
      </rPr>
      <t xml:space="preserve">Příprava potřebných povolení, studie proveditelnosti, smlouvy s odběrateli </t>
    </r>
    <r>
      <rPr>
        <sz val="10"/>
        <color theme="1"/>
        <rFont val="Calibri"/>
        <family val="2"/>
        <scheme val="minor"/>
      </rPr>
      <t>/ 0,5 mld. CZK / 2020-2021</t>
    </r>
  </si>
  <si>
    <r>
      <rPr>
        <i/>
        <sz val="10"/>
        <color theme="1"/>
        <rFont val="Calibri"/>
        <family val="2"/>
        <charset val="238"/>
        <scheme val="minor"/>
      </rPr>
      <t>Realizační/investiční fáze:</t>
    </r>
    <r>
      <rPr>
        <sz val="10"/>
        <color theme="1"/>
        <rFont val="Calibri"/>
        <family val="2"/>
        <scheme val="minor"/>
      </rPr>
      <t xml:space="preserve">
</t>
    </r>
    <r>
      <rPr>
        <sz val="10"/>
        <color theme="1"/>
        <rFont val="Calibri"/>
        <family val="2"/>
        <charset val="238"/>
        <scheme val="minor"/>
      </rPr>
      <t>Odstranění brownfieldu, výstavba objektu, měkké aktivity – vzdělávací programy, rekvalifikace/ 25-35 mld. CZK/ 2022-2025</t>
    </r>
  </si>
  <si>
    <r>
      <rPr>
        <i/>
        <sz val="10"/>
        <color theme="1"/>
        <rFont val="Calibri"/>
        <family val="2"/>
        <charset val="238"/>
        <scheme val="minor"/>
      </rPr>
      <t>Provozní fáze:</t>
    </r>
    <r>
      <rPr>
        <sz val="10"/>
        <color theme="1"/>
        <rFont val="Calibri"/>
        <family val="2"/>
        <charset val="238"/>
        <scheme val="minor"/>
      </rPr>
      <t xml:space="preserve">
Postupné nabíhání kapacity na 20 GWh/rok, mobilizace pracovní síly, provoz/v řádu jednotek mld. CZK/po 2025</t>
    </r>
  </si>
  <si>
    <t xml:space="preserve">Investiční plán 
2020-2025  </t>
  </si>
  <si>
    <t>Prunéřov/Kadaň/
Ústecký kraj</t>
  </si>
  <si>
    <t xml:space="preserve">25 000-35 000 </t>
  </si>
  <si>
    <t>b) investice do zakládání nových podniků, mimo jiné prostřednictvím podnikatelských inkubátorů a poradenských služeb;</t>
  </si>
  <si>
    <t>RCR 02 – soukromé investice ve srovnatelné výši jako podpora z veřejných zdrojů (z toho: granty, finanční nástroje)</t>
  </si>
  <si>
    <t>ČEZ, a.s. / AV ČR</t>
  </si>
  <si>
    <r>
      <t xml:space="preserve">Solární energie patří mezi nejlevnější zdroje energie na světě a předpokládá se její intenzivní využívání při naplňování strategie European Green Deal. </t>
    </r>
    <r>
      <rPr>
        <sz val="10"/>
        <color theme="1"/>
        <rFont val="Calibri"/>
        <family val="2"/>
        <charset val="238"/>
      </rPr>
      <t>Energie ze slunce se v současnosti jeví jako jedna z perspektivních náhrad ekologicky nevhodných fosilních paliv a odborníci také v nejbližší budoucnosti předpokládají velký rozvoj solární energetiky v domácnostech a menších firmách – počínaje systémy pro ohřev vody a konče například hybridními solárními elektrárnami.</t>
    </r>
  </si>
  <si>
    <r>
      <rPr>
        <i/>
        <sz val="10"/>
        <color theme="1"/>
        <rFont val="Calibri"/>
        <family val="2"/>
        <charset val="238"/>
        <scheme val="minor"/>
      </rPr>
      <t>Předrealizační fáze:</t>
    </r>
    <r>
      <rPr>
        <sz val="10"/>
        <color theme="1"/>
        <rFont val="Calibri"/>
        <family val="2"/>
        <charset val="238"/>
        <scheme val="minor"/>
      </rPr>
      <t xml:space="preserve">
Selektování vhodné lokality k výstavbě závodu, uzavřít smlouvu s technologickým partnerem, který bude dodávat potřebnou technologii a zároveň zahájit společné R&amp;D aktivity. Následně připravit potřebné podklady pro získání náležitých povolení včetně projektové dokumentace a materiálu pro EIA a získat oprávnění k výstavbě/2020-2021</t>
    </r>
  </si>
  <si>
    <r>
      <rPr>
        <i/>
        <sz val="10"/>
        <color theme="1"/>
        <rFont val="Calibri"/>
        <family val="2"/>
        <charset val="238"/>
        <scheme val="minor"/>
      </rPr>
      <t>Realizační fáze:</t>
    </r>
    <r>
      <rPr>
        <sz val="10"/>
        <color theme="1"/>
        <rFont val="Calibri"/>
        <family val="2"/>
        <charset val="238"/>
        <scheme val="minor"/>
      </rPr>
      <t xml:space="preserve">
Cílem realizační fáze bude přizpůsobit lokalitu potřebám nové továrny na výrobu solárních panelů, zahájit nábor nových zaměstnanců, případně rekvalifikační aktivity a vystavět továrnu ve stanovených parametrech/2022-2023</t>
    </r>
  </si>
  <si>
    <r>
      <t xml:space="preserve">Projekt se nyní nachází ve fázi výběru vhodné lokality k výstavbě závodu, zároveň jsou realizována jednání s možnými technologickými partnery, kteří budou dodávat potřebnou technologii. U užším výběru jsou partneři jak tuzemští, tak zahraniční. Probíhá zpracování marketingových analýz, jsou specifikovány konkrétní parametry finálního produktu i nároků na budovu. </t>
    </r>
    <r>
      <rPr>
        <i/>
        <sz val="10"/>
        <color theme="1"/>
        <rFont val="Calibri"/>
        <family val="2"/>
        <charset val="238"/>
        <scheme val="minor"/>
      </rPr>
      <t xml:space="preserve">  </t>
    </r>
  </si>
  <si>
    <t xml:space="preserve">5 000-7 000 </t>
  </si>
  <si>
    <t>b) investice do zakládání nových podniků, mimo jiné prostřednictvím podnikatelských inkubátorů a poradenských služeb;
d) investice do zavádění technologií a infrastruktur pro cenově dostupnou čistou energii, do snižování emisí skleníkových plynů, energetické účinnosti a energie z obnovitelných zdrojů
h) zvyšování kvalifikace a rekvalifikace pracovníků</t>
  </si>
  <si>
    <t>Stávající struktura a architektura energetické soustavy nabízí omezené možnosti akumulace energie pro vykrývání špiček. To je neudržitelné do budoucna v případě, že by se navýšil podíl OZE v soustavě.</t>
  </si>
  <si>
    <r>
      <t>Výstavba energetického zásobníku pro integraci energie z obnovitelných zdrojů. Zvyšování účinnosti kombinované výroby elektřiny a tepla, snížení vynucené výroby elektřiny a tím snížení produkce CO2 (ekologie)</t>
    </r>
    <r>
      <rPr>
        <i/>
        <sz val="10"/>
        <color rgb="FF4472C4"/>
        <rFont val="Calibri"/>
        <family val="2"/>
        <charset val="238"/>
        <scheme val="minor"/>
      </rPr>
      <t xml:space="preserve"> </t>
    </r>
  </si>
  <si>
    <t>Výstavba energetického zásobníku pro integraci energie z obnovitelných zdrojů (Elektrický výkon 100 MW, tepelný výkon 100 MW, kapacita 1000 MWh.)/2,5 mld. Kč/2026</t>
  </si>
  <si>
    <t>Ústí nad Labem/
Ústecký kraj</t>
  </si>
  <si>
    <t>d) investice do zavádění technologií a infrastruktur pro cenově dostupnou čistou energii, do snižování emisí skleníkových plynů, energetické účinnosti a energie z obnovitelných zdrojů</t>
  </si>
  <si>
    <t>Snížení emise CO2, zvýšení stability ES.</t>
  </si>
  <si>
    <t>Výstavba nového bateriového úložištěEkologické přínosy - snížení výroby elektřiny z fosilních paliv přenesením špičkové nadvýroby OZE do okamžiku větší poptávky; Zaměstnanost - nová pracovní místa)/1 mld. Kč/2026 +</t>
  </si>
  <si>
    <t>d) investice do zavádění technologií a infrastruktur pro cenově dostupnou čistou energii, do snižování emisí skleníkových plynů, energetické účinnosti a energie z obnovitelných zdrojů
f) investice do obnovy a dekontaminace lokalit, rekultivace půdy a projektů pro nové využití 
h) zvyšování kvalifikace a rekvalifikace pracovníků</t>
  </si>
  <si>
    <t>Snížení emise CO2, zvýšení stability ES</t>
  </si>
  <si>
    <t>Odstavování zdrojů tepla spalujících uhlí může do budoucna ohrozit dodávky tepla a energií v Ústeckém kraji. Je proto nutná jejich adekvátní ekologická náhrada, která bude poskytovat stabilitu dodávek energií v kraji.</t>
  </si>
  <si>
    <t>Výstavba zdroje tepla na regionální biomasu/4 mld. Kč/2026 +</t>
  </si>
  <si>
    <t xml:space="preserve">d) investice do zavádění technologií a infrastruktur pro cenově dostupnou čistou energii, do snižování emisí skleníkových plynů, energetické účinnosti a energie z obnovitelných zdrojů
</t>
  </si>
  <si>
    <t>Dopad na zaměstnanost je pozitivní</t>
  </si>
  <si>
    <t xml:space="preserve">ČEZ, a.s./ ÚJV Řež
SM Ústí n. Labem
Dopravní firmy v Ústeckém kraji
</t>
  </si>
  <si>
    <t xml:space="preserve">V současnosti největší množství vodíku vzniká a zároveň se spotřebuje v místě vzniku (rafinérie, chemické provozy), jedná však o vodík pocházející z fosilních zdrojů. Vodík najde budoucí uplatnění v „ozelenění dopravy“, kogeneraci i dalších oblastech. Klíčovým faktorem je využití obnovitelné energie (solár, vítr, voda) pro výrobu vodíku elektrolýzou. 
Strategie EU zveřejněná v červenci 2020 předpokládá nárůst výkonu instalovaných elektrolyzérů ze současného zanedbatelného množství na 6 GW v r. 2024 a až na 40 GW v r. 2030. Velmi ambiciózní je rovněž německá vodíková strategie zveřejněná v červnu 2020. Vodíkové technologie (elektrolýza, palivové články) postupně přecházejí ze stádia výzkumu a vývoje do demonstrací a praktického využití. V evropském prostoru se rozvíjí se koncepce vodíkových údolí – pokrytí hodnotového řetězce od výroby po využití v regionu.
Využití vodíku v dopravě předpokládá Národní akční plán čisté mobility (aktualizace v r. 2020) – výhled do r. 2030 je 80 plnicích stanic, 40 000 osobních vozidel a cca 900 autobusů. 
</t>
  </si>
  <si>
    <t>2027 - 2029</t>
  </si>
  <si>
    <t>d) investice do zavádění technologií a infrastruktur pro cenově dostupnou čistou energii, do snižování emisí skleníkových plynů, enegetické účinnosti a energie z obnovitelných zdrojů
l) investice do udržitelné místní mobilty včetně dekarbonizace sektoru místní dopravy.</t>
  </si>
  <si>
    <t xml:space="preserve">ČEZ, a.s. /ČVUT v Praze, Fakulta strojní
BM Services
</t>
  </si>
  <si>
    <t>Do areálů uhelných elektráren je dováženo uhlí pomocí lokomotiv poháněných naftovými motory. To představuje lokální emisní zátěž a vysokou spotřebu fosilních paliv pro provoz lokomotiv. V současné době je také problémem pro zavádění bezemisních technologií jako výroby vodíku velmi málo rozvinutý trh a neexistence poptávky po vyrobeném vodíku.</t>
  </si>
  <si>
    <t>Přípravná a výzkumná fáze/10 mil. Kč/2021 - 2023</t>
  </si>
  <si>
    <t>Realizační fáze/2024 - 2025/15 mil. Kč</t>
  </si>
  <si>
    <t>c) investice do výzkumu a inovací a podpora přenosu pokročilých technologií
d) investice do zavádění technologií a infrastruktur pro cenově dostupnou čistou energii, do snižování emisí skleníkových plynů, energetické účinnosti a energie z obnovitelných zdrojů
l) investice do udržitelné místní mobilty včetně dekarbonizace sektoru místní dopravy.</t>
  </si>
  <si>
    <t>RCR 02 – soukromé investice ve srovnatelné výši jako podpora z veřejných zdrojů (z toho: granty, finanční nástroje)
RCR 29 – odhadované emise skleníkových plynů z činností uvedených v příloze I směrnice 2003/87/ES v podporovaných podnicích
RCR 50 – počet obyvatel, kteří mají prospěch z opatření pro kvalitu ovzduší</t>
  </si>
  <si>
    <t>Plánovaná cílová hodnota snížení produkce CO2 (v tunách) 2500t/rok</t>
  </si>
  <si>
    <t xml:space="preserve">ČEZ a. s. </t>
  </si>
  <si>
    <t>Postupné odstavování fosilních zdrojů energií bude muset být nahrazeno zdroji založenými na bázi obnovitelné energie.</t>
  </si>
  <si>
    <t>Předrealizační fáze:
příprava lokalit pro výstavbu, provoz a integraci FVE do systému udržitelné výroby energie/1 mld. Kč/2021-2023</t>
  </si>
  <si>
    <t>realizační fáze:
20 mld. Kč +/2022 - 2029</t>
  </si>
  <si>
    <t>Před realizační a příprava lokalit až 1 mld.  realizační fáze a instalace výroben OZE – až 20 mld. Kč.</t>
  </si>
  <si>
    <t>ANO Snížení emise CO2, zvýšení stability ES</t>
  </si>
  <si>
    <t>Dodávka tepla spotřebitelům ve městě Ústí nad Labem prostřednictvím hlavních páteřních parních rozvodů a navazujících horkovodních přípojek.
Parní rozvody jsou již částečně dožité a vykazují vysoké ztráty tepla.</t>
  </si>
  <si>
    <t>Modernizace teplárenské soustavy ve městě Ústí nad Labem. (Konverze stávajících parních rozvodů tepla na horkovodní s částečnou decentralizací okrajových částí soustavy s malým odběrem)/2,5 mld. Kč/2026</t>
  </si>
  <si>
    <t>Snížení emise CO2 v důsledku výrazného snížení ztrát tepla v rozvodech tepla</t>
  </si>
  <si>
    <t>Výroba elektřiny a tepla spalováním hnědého uhlí.</t>
  </si>
  <si>
    <t>Modernizace a rekonstrukce stávajícího zdroje Teplárny Bílina (Přechod ze spalování HU na spalování BM. Výstavba kotlů na biomasu a ZP pro špičkovou a záložní dodávku tepla)/500 mil. Kč +/2027</t>
  </si>
  <si>
    <t>Bílina/Ústecký kraj</t>
  </si>
  <si>
    <t>Snížení emise CO2 na 80% stávajícího stavu.
Dopad na zaměstnanost – zachování pracovních míst</t>
  </si>
  <si>
    <t>Modernizace a rekonstrukce stávajícího zdroje Teplárny Trmice(Přechod ze spalování HU na spalování BM. Výstavba kotlů na biomasu a ZP pro špičkovou a záložní dodávku tepla)/4 mld. Kč/2027</t>
  </si>
  <si>
    <t>Trmice/Ústí nad Labem/
Ústecký kraj</t>
  </si>
  <si>
    <t>Snížení emise CO2 na 80% stávajícího stavu.
Dopad na zaměstnanost je neutrální</t>
  </si>
  <si>
    <t xml:space="preserve">ČEZ a.s./ Ústecký kraj/ÚK, obce a města na území ÚK
Dodavatelé en. služeb (ESCO společnosti), dodavatelé technologií, lokální stavební společnosti
</t>
  </si>
  <si>
    <t xml:space="preserve">Energeticky aktivní veřejné budovy (tzn. s en. spotřební bilanci &lt; - 30 kWh/m²/rok) zatím nejsou v ČR rozšířené. Pilotní instalace jsou zatím ve fázi ověřování integrace technologií, příkladem je projekt PAVE Litoměřice. 
Zákon č. 406/2000 Sb. o hospodaření energií v souladu s evropskou směrnicí o energetické náročnosti budov (Energy Performance of Buildings Directive, EPBD) vyžaduje pro novostavby a renovace budov postupné zvyšování energetických standardů budov na nákladově optimální úrovni. 
Smyslem této výstavby / renovací je dosažení en. úspor související s menší potřebou vytápění, nižšího lokálního znečištění, vyšší kvality technického řešení budov, větší soběstačnosti a zdravějšího vnitřního prostředí. </t>
  </si>
  <si>
    <t>Pilotní realizace aktivní budovy/50 mil. Kč /2022 - 2024</t>
  </si>
  <si>
    <t>Investiční podpora pro komunitní projekty v majetku ÚK/500 mil. Kč/2024 - 2030</t>
  </si>
  <si>
    <r>
      <t>2022–2030</t>
    </r>
    <r>
      <rPr>
        <i/>
        <sz val="10"/>
        <color rgb="FF4472C4"/>
        <rFont val="Calibri"/>
        <family val="2"/>
        <charset val="238"/>
        <scheme val="minor"/>
      </rPr>
      <t xml:space="preserve"> </t>
    </r>
  </si>
  <si>
    <t>Odhad investiční podpory řádově stovky mil. Kč, absorpce řádově jednotek projektů na území ÚK</t>
  </si>
  <si>
    <t>RCR 02 – soukromé investice ve srovnatelné výši jako podpora z veřejných zdrojů (z toho: granty, finanční nástroje)
RCR 31 – celkové množství vyrobené energie z obnovitelných zdrojů (z toho: elektřina, teplo) 
RCR 32 – energie z obnovitelných zdrojů: kapacita připojená k síti (provozní)
RCR 50 – počet obyvatel, kteří mají prospěch z opatření pro kvalitu ovzduší</t>
  </si>
  <si>
    <t>ČEZ a.s./Ústecký kraj/Obce, původci odpadu</t>
  </si>
  <si>
    <t xml:space="preserve">Schválená směrnice RES II určuje členským zemím cíle v oblasti uplatnění OZE v dopravě a jmenovitě pro biopaliva 2. generace. Stát nemá jinou alternativu jak naplnit cíle na biopaliva 2. generace, než podporou přeměny bioplynu na biometan v BPS. Tento biometan (plyn z OZE) má být využit pro dopravu. ČR má druhou nejhustší sít bioplynových stanic (BPS) v EU – cca 500 BPS. Pro naplnění cílů EU a ČR je potřeba přeměny cca 200 z nich. BPS končí na konci 20-tých let podpora na výrobu elektrické energie z bioplynu a proto majitelé bioplynových stanic budou směřovat k přeměně BPS na výrobny biometanu, který je možné vtláčet do plynové sítě, nebo spotřebovat pro dopravu lokálně. </t>
  </si>
  <si>
    <t xml:space="preserve">ČEZ a.s./Ústecký kraj/ÚK, obce a města na území ÚK, občanské spolky (např. MAS), lokální podnikatelé
Dodavatelé en. služeb (ESCO společnosti), dodavatelé OZE
</t>
  </si>
  <si>
    <t>Na území ČR je plošná podpora zavádění en. účinných opatření na lokální úrovni především formou nástrojů Nové zelené úsporám a Kotlíkových dotací, nicméně dosud chybí ucelený program zaměřený na lokální využití OZE, en. úspor, flexibilní agregace a optimalizace sdílení el. energie. 
En. komunity zatím nejsou legislativně zakotveny, nicméně ve vazbě na tzv. zimní energetický balíček bude pojem en. komunit implementován do české legislativy v rámci zákona č. 458/2000 Sb., energetický zákon resp. zákona č. 165/2012 Sb., o podporovaných zdrojích energie do konce roku 2021.
En. komunity budou zahrnovat projekty tzv. komunitní energetiky, tj. Občanská energetická společenství a Společenství pro OZE.</t>
  </si>
  <si>
    <t>Pilotní projekt, studie proveditelnosti(Přípravná a  ověřovací fáze ve formě studie proveditelnosti vč. řešení technických, obchodních a právních rizik a pilotní projekt ověření konceptu)/15 mil. Kč/2022 - 2024</t>
  </si>
  <si>
    <t>Investiční podpora pro komunitní projekty v majetku ÚK(Realizační fáze ve formě investiční podpory komunitních projektů v majetku ÚK, příspěvkových organizací ÚK, apod.)/150 mil. Kč/2024 - 2030</t>
  </si>
  <si>
    <t>Investiční podpora pro komunitní projekty na území ÚK- občanské spolky, obce, lokální podnikatelské provozy, apod./300 mil. Kč/2024 - 2030</t>
  </si>
  <si>
    <t>Odhad investiční podpory řádově stovky mil. Kč, absorpce řádově desítek projektů na území ÚK</t>
  </si>
  <si>
    <t>c) investice do výzkumu a inovací a podpora přenosu pokročilých technologií
d) investice do zavádění technologií a infrastruktur pro cenově dostupnou čistou energii, do snižování emisí skleníkových plynů, energetické účinnosti a energie z obnovitelných zdrojů</t>
  </si>
  <si>
    <t xml:space="preserve">ČEZ a.s./Ústecký kraj/obce a města na území ÚK, subjekty kritické infrastruktury (KI) </t>
  </si>
  <si>
    <t>Provozovatelé prvků KI investují, v souladu se zákonem č. 240/2000 Sb., o krizovém řízení, především do přípravy na krizové situace, řešení krizových situací a odstraňování jejich následků. 
Energetická odolnost a připravenost na krizové situace je důležitou součástí, a to jak z hlediska nouzového zásobování, tak také z hlediska připravenosti na kybernetické útoky, apod.
Vývoj posledních měsíců v souvislosti s pandemií COVID-19, kybernetickými útoky, apod. ukazuje na zásadní roli připravenosti i z hlediska energetické odolnosti a zabezpečení.  
Vývoj inovativních energeticky čistých technologií v kombinaci s využitím nástrojů digitalizace umožňuje zvýšenou připravenost a prediktivní přístup prvků KI na obdobné situace.</t>
  </si>
  <si>
    <t>Studie připravenosti/10 mil. Kč /2022 - 2024</t>
  </si>
  <si>
    <t>Investiční podpora pro jednotlivé projekty en. odolnosti KI/500 mil. Kč/2024 - 2030</t>
  </si>
  <si>
    <t>RCR 02 – soukromé investice ve srovnatelné výši jako podpora z veřejných zdrojů (z toho: granty, finanční nástroje)
RCR 31 – celkové množství vyrobené energie z obnovitelných zdrojů (z toho: elektřina, teplo) 
RCR 32 – energie z obnovitelných zdrojů: kapacita připojená k síti (provozní)</t>
  </si>
  <si>
    <t>ČEZ a.s./Ústecký kraj/Právnické osoby ve vlastnictví ÚK</t>
  </si>
  <si>
    <t>Program energetických úspor na budovách Ústeckého kraje</t>
  </si>
  <si>
    <t>Ústecký kraj vykonává zřizovatelskou funkci k 135 příspěvkovým organizacím. Potenciál úspor energie v budovách kraje vyčísluje Územní energetická koncepce ÚK na 788 444 GJ při potenciálních nákladech na jejich dosažení ve výši až 14,1 miliardy Kč. Dosažení těchto úspor by znamenalo snížení spotřeby energií v budovách kraje až o 1/3. Se zapojením prostředků soukromého sektoru je možné potřebné prostředky veřejného sektoru významně snížit a projektované úspory skutečně dosáhnout.
ÚK v minulosti realizovat několik projektů energetických úspor s využitím kontraktu ve formě EPC, přičemž tyto aktivity měly stále pouze pilotní charakter. Pilotní projekty prokázali životaschopnost těchto opatření, je tedy možné rozšířit tyto aktivity na celokrajskou úroveň.</t>
  </si>
  <si>
    <t xml:space="preserve">Cílem projektu je příprava a realizace Programu komplexních energetických úspor na majetku kraje a to se zapojením prostředků soukromého sektoru s využitím konceptu Energy Performance Contracting. 
Specifickými cíli projektu je:
- výběr technického poradce/ů, vytvoření manažerského systému přípravy a dohledu nad realizací opatření
- zhotovení robustní analýzy sloužící jako technický podklad pro výběr dodavatele energetických opatření.
- výběr dodavatele/ů pro zajištění provedení energetických úspor
- realizace opatření 
- vytvoření IT předpokladů pro zavedení robustního energetického managementu kraje, tj. implementace datové platformy kraje pro příjem a správu dat v oblasti energetiky
- rozvoj robotizovaných analytických nástrojů pro interpretaci dat ze systému a návrhy dalších opatření.
Výsledkem projektu bude významná úspora uhlíkové stopy vlastních budov kraje (až ½) a zvýšení disponibilních investičních prostředků kraje prostřednictvím úspory na provozních výdajích spojených s portfoliem budov. 
</t>
  </si>
  <si>
    <t>Technická příprava/100 mil. Kč/2021 - 2023</t>
  </si>
  <si>
    <t>Realizace/Mld. Kč/2023-2030</t>
  </si>
  <si>
    <t>Ověření funkčnosti realizace PPP projektů formou EPC bylo již realizováno. V rámci ÚEK Ústeckého kraje existuje relevantní vyčíslení potenciálu úspor a to pro varianty vzdělávací sektor, sektor sociálních a zdravotních služeb a ostatní sektory. Pro přípravu programu je potřeba podrobných analýz všech objektů a současně pro udržení výsledků projektu je logické zahájit i práce na zajištění IT infrastruktury pro příjem dat z jednotlivých budov pro automatizaci procesů spojených s jejich správou a revitalizací.</t>
  </si>
  <si>
    <t>2021 - 2030</t>
  </si>
  <si>
    <t>x</t>
  </si>
  <si>
    <t xml:space="preserve">c) investice do výzkumu a inovací a podpora přenosu pokročilých technologií
d) investice do zavádění technologií a infrastruktur pro cenově dostupnou čistou energii, do snižování emisí skleníkových plynů, enegetické účinnosti a energie z obnovitelných zdrojů
e) investice do digitalizace a digitálního propojení
</t>
  </si>
  <si>
    <t>RCR 02 – soukromé investice ve srovnatelné výši jako podpora z veřejných zdrojů (z toho: granty, finanční nástroje)
RCR 29 – odhadované emise skleníkových plynů z činností uvedených v příloze I směrnice 2003/87/ES v podporovaných podnicích
RCR 31 – celkové množství vyrobené energie z obnovitelných zdrojů (z toho: elektřina, teplo) 
RCR 32 – energie z obnovitelných zdrojů: kapacita připojená k síti (provozní)
RCR 46 – počet obyvatel, kteří využívají zařízení na recyklaci odpadu a systémy pro nakládání s drobným odpadem</t>
  </si>
  <si>
    <t>Možným způsobem sezonní akumulace je peletizace dřevní hmoty pro využití v lokálních topeništích zejména rodinných domů. Projekt zahrnuje peletizační linku na výrobu pelet z tříděné dřevní štěpky a sklad pro regionální využití..</t>
  </si>
  <si>
    <t>Možným způsobem pro boj se suchem je výsadba rychle rostoucích dřevin na vhodných plochách a následné místní vyuižtí produkce pro energetické účely. Předpokládá se automatizovaná pěstební péče a sklizeň na rekultivovaných pozemcích.</t>
  </si>
  <si>
    <t xml:space="preserve"> RCR01 – pracovní místa vytvořená v podporovaných subjektech: 100 míst</t>
  </si>
  <si>
    <t>Rostoucí poptávka po datových úložištích dává možnost využít prostředí elektráren i z důvodu vysoké bezpečnosti kritické infrastruktury pro datová centra.</t>
  </si>
  <si>
    <t>c) investice do výzkumu a inovací a podpora přenosu pokročilých technologií
e) investice do digitalizace a digitálního propojení</t>
  </si>
  <si>
    <t>RCR01 – pracovní místa vytvořená v podporovaných subjektech: zachování pracovních míst, nová pracovní místa</t>
  </si>
  <si>
    <t>Jedním z možných využití těžebních prostorů uhelných dolů po ukončení těžby je výstavba vodních děl. Za tímto účelem je navržena příprava rozsáhlé geologické studie proveditelnosti pro stanovení skutečného potenciálu dolů pro další využití v energetice.</t>
  </si>
  <si>
    <t xml:space="preserve">d) investice do zavádění technologií a infrastruktur pro cenově dostupnou čistou energii, do snižování emisí skleníkových plynů, enegetické účinnosti a energie z obnovitelných zdrojů
f) investice do obnovy a dekontaminace lokalit, rekultivace půdy a projektů pro nové využití 
</t>
  </si>
  <si>
    <t>RCR01 – pracovní místa vytvořená v podporovaných subjektech: 10 míst</t>
  </si>
  <si>
    <t>Pro dokončení vývoje inovativních technologií v energetice je nezbytný přechod od laboratorních do průmyslových podmínek. Nabízí se využití stávajících prostor jako zázemí pro laboratoře a zkušební prostory s celkovým administrativním a technologickým vybavením.</t>
  </si>
  <si>
    <t>Projekt navazuje na předchozí výzkumný projekt MPO TRIO FV30062 Možnosti využití deponovaných popílků z uhelných elektráren</t>
  </si>
  <si>
    <t>Ledvice/okres Teplice, Ústecký kraj</t>
  </si>
  <si>
    <t xml:space="preserve">f) invstice do obnovy a dekontaminace lokalit, rekultivace půdy a projektů pro nové využití 
g) investice do posílení oběhového hospodářství mimo jiné předcházením vzniku odpadů, jejich snižováním, účinným využíváním zdrojů, opětovným používáním a recyklací
</t>
  </si>
  <si>
    <t>Výstavba paroplynového zdroje ve stávající uhelné lokalitě s případným vyvedením tepla do přilehlých aglomerací. Zdroj umožní integraci většího množství OZE v regionu s nízkou uhlíkovou stopou.</t>
  </si>
  <si>
    <t>Snížení emise CO2
RCR01 – pracovní místa vytvořená v podporovaných subjektech: zachování pracovních míst, nová pracovní místa</t>
  </si>
  <si>
    <t>V elektrárně EPR1 byla dne 30.6.2020 ukončena výroba, další uhelné zdroje budou postupně odstavovány.</t>
  </si>
  <si>
    <t xml:space="preserve">f) invstice do obnovy a dekontaminace lokalit, rekultivace půdy a projektů pro nové využití 
</t>
  </si>
  <si>
    <t>RCR01 – pracovní místa vytvořená v podporovaných subjektech: 100 míst</t>
  </si>
  <si>
    <t>Areál bývalého dolu Barbora byl od pozastavení své činnosti v roce 2002 poprvé zpřístupněn veřejnosti 12. září 2015 v rámci Dnů evropského dědictví.</t>
  </si>
  <si>
    <t>Prunéřov/okres Chomutov, Ústecký kraj</t>
  </si>
  <si>
    <t>RCR01 – pracovní místa vytvořená v podporovaných subjektech: 50 míst</t>
  </si>
  <si>
    <t>Západně od Duchcova má vyrůst nové jezero. Vodní nádrž o velikosti 35 hektarů vznikne rekultivací odkaliště Fučík, kde se dříve ukládal popílek z elektrárny.</t>
  </si>
  <si>
    <t xml:space="preserve">f) investice do obnovy a dekontaminace lokalit, rekultivace půdy a projektů pro nové využití 
</t>
  </si>
  <si>
    <t>Projekt navazuje na předchozí výzkumný projekt TAČR TH02010 jehož výsledkem je patentované pojivo pro výrobu stavebních hmot, jehož využívání výrazně snižuje uhlíkovou stopu při výrobě cementu</t>
  </si>
  <si>
    <t>d) investice do zavádění technologií a infrastruktur pro cenově dostupnou čistou energii, do snižování emisí skleníkových plynů, enegetické účinnosti a energie z obnovitelných zdrojů
g) investice do posílení oběhového hospodářství mimo jiné předcházením vzniku odpadů, jejich snižováním, účinným využíváním zdrojů, opětovným používáním a recyklací</t>
  </si>
  <si>
    <t>Plánovaná cílová hodnota snížení produkce CO2: cca 40 000 tun/rok
RCR01 – pracovní místa vytvořená v podporovaných subjektech: 5 míst</t>
  </si>
  <si>
    <t xml:space="preserve">Ústecký kraj/organizace zřizované krajem (SŠ, VOŠ, speciální školství), obce a města na území ÚK, organizace zřizované obcemi a městy (ZŠ, MŠ) 
Dodavatelé en. služeb (ESCO společnosti), dodavatelé OZE
</t>
  </si>
  <si>
    <t>V rámci programu zvyšování energetické účinnosti prošla v nedávné minulosti řada školských budov modernizací především vnější obálky budov (zateplení, výměna oken, apod.), v menší míře instalace VZT jednotek. 
Takto rekonstruované budovy poměrně často nesplňují vyžadované hygienické parametry (např. úroveň CO2 v učebnách, zvyšování teploty a vlhkosti, apod.). V minimech případů byly použity integrované technologie, které by vedly ke zlepšování hygienických parametrů učeben a zároveň využívaly energeticky čisté technologie s využitím OZE, inteligentního řízení, ale i prvků zlepšování akustiky a světelných poměrů.</t>
  </si>
  <si>
    <t xml:space="preserve">Cílem programu je investiční podpora doplnění integrovaných technologií ve školských budovách. Program je kombinací investičních opatření:
• Zlepšování vnitřního mikroklima (instalace VZT jednotek s rekuperací)
• Využití OZE (FVE) pro vlastní spotřebu budov
• Bateriová akumulace k optimalizaci spotřeby a záložní zdroj
• Vnitřní osvětlení (optimalizace a úspora el. energie)
• Akustické podhledy a zavěšené akustické prvky
• Centrální nadřazený systém regulace vč. automatického odečtu energií a energetického managmentu
Výsledkem bude růst míry penetrace OZE na lokální úrovni, zavádění inovativních energeticky čistých technologií, snižování spotřeby a zvyšování energetické účinnosti. Opatření také zlepší kvalitu vnitřního prostředí ve školských zařízeních, která je důležitá zejména z důvodu nároků na soustředěnou práci a kognitivní procesy učení se. 
</t>
  </si>
  <si>
    <t>Investiční podpora pro jednotlivé projekty Zdravých škol/400 MKč /2022 - 2030</t>
  </si>
  <si>
    <t>RCR 02 – soukromé investice ve srovnatelné výši jako podpora z veřejných zdrojů (z toho: granty, finanční nástroje)
RCR 31 – celkové množství vyrobené energie z obnovitelných zdrojů (z toho: elektřina, teplo) 
RCR 32 – energie z obnovitelných zdrojů: kapacita připojená k síti (provozní)</t>
  </si>
  <si>
    <t>ÚK je region s historicky velmi silným vztahem k ledním sportům a zejména k hokeji. Přesto v tomto regionu není dostatek ledových ploch. Samotné město Ústí nad Labem má 1 ledovou plochu, která dlouhodobě nestačí potřebám krajského města a jeho obyvatel. Existující zimní stadion (ZS) nepokrývá ani reálné potřeby stávajících sportovních oddílů. Budova ZS s ohledem na její kapacitu 6500 diváků se pravidelně používá i pro pořádání společenských a kulturních akcí (hudební koncerty apod.) Volného času pro děti, mládež a veřejnost je velmi málo. Proto je více jak dvacet let jednou z priorit v oblasti sportu výstavba druhé ledové plochy určené pro děti, mládež, studenty vysokých škol a především pro širokou veřejnost včetně amatérských sportovců.</t>
  </si>
  <si>
    <t xml:space="preserve">Tréninkový ZS s 1 ledovou plochou, tribunou pro max. 500 diváků a zázemím zahrnujícím šatny, fitness sál, bistro a doplňkové služby (půjčovna a broušení bruslí, prodej sportovního vybavení). Stadion je určen pro pravidelné sportovní vyžití široké veřejnosti, výuku bruslení pro děti a mládež, amatérské hobby hráče hokeje a také hokejové a krasobruslařské oddíly. Stadion je bezbariérový a umožňuje tak využití i pro sledge-hokejisty.
ZS s ledovou plochou bude v provozu celoročně a využívá moderní technologii chlazení, která zahrnuje následující en. úsporné komponenty:
• Chladící zařízení 
Chladicí zařízení zabezpečuje ideální efektivitu chlazení a zároveň zpětně využívá maximální část odpadní tepelné energie pro ohřev vody pro ústředního topení, ohřev TUV, provoz rolby a sněžné jámy. 
• Suchý chladič
Chlazení kondenzátorů chladící jednotky zajišťují vzduchem chlazené suché chladiče s adiabaticky vlhčeným vzduchem na vstupu.
• Tepelné čerpadlo
Zajišťuje ohřev TUV a vody pro ústřední topení.
• Sněžná jáma
Technologické řešení zabezpečuje kvalitní roztátí ledové tříště produkované rolbou při zarovnávání (frézování) ledové plochy. Způsob odtávání zabezpečuje maximální využití odtávaného ledu pro zvýšení energetické účinnosti chladicí jednotky.
• Fotovoltaická jednotka
Konstrukční řešení ZS umožnuje umístění FVE na střeše budovy, které je možné využít jako zdroj energie na osvětlení ledové plochy, prostoru šaten
 a dalšího zázemí a jako doplňkový zdroj energie pro provoz chladící jednotky.
 Chladicí zařízení pracuje plně automaticky a nevyžaduje trvalou obsluhu.
</t>
  </si>
  <si>
    <r>
      <t>·</t>
    </r>
    <r>
      <rPr>
        <sz val="10"/>
        <color theme="1"/>
        <rFont val="Times New Roman"/>
        <family val="1"/>
        <charset val="238"/>
      </rPr>
      <t xml:space="preserve">         </t>
    </r>
    <r>
      <rPr>
        <sz val="10"/>
        <color theme="1"/>
        <rFont val="Calibri"/>
        <family val="2"/>
        <charset val="238"/>
        <scheme val="minor"/>
      </rPr>
      <t xml:space="preserve">Podepsaná smlouva o právu stavby na pozemku města
• Připravena studie proveditelnosti, jejíž součástí je umístění a napojení objektu na stávající městský stadion v rámci sportovního areálu zahrnujícího i fotbalový stadion a tenisové kurty, předpokládaný stavební rozpočet a provozně-obchodní plán
• Architektonická studie obsahující konstrukční řešení včetně popisu technologie, exteriér zimního stadionu a dispoziční řešení 1. a 2. NP
• Vizualizace projektu
• Dokončena demolice původního objektu na pozemku
• Příprava smlouvy o využívání stadionu městskými organizacemi
</t>
    </r>
  </si>
  <si>
    <t xml:space="preserve">RCR 02 – soukromé investice ve srovnatelné výši jako podpora z veřejných zdrojů (z toho: granty, finanční nástroje)
RCR 31 – celkové množství vyrobené energie z obnovitelných zdrojů (z toho: elektřina, teplo) </t>
  </si>
  <si>
    <t>Cínovecká Deponie a.s./Sokolovská uhelná a.s.
CrossEurope Consulting s.r.o.
Vysoká škola chemicko-technologická Praha
Technische Universität Bergakademie Freiberg</t>
  </si>
  <si>
    <t xml:space="preserve">V souladu s evropskou strategií dosažení klimatické neutrality v roce 2050 bude hrát klíčovou roli i otázka dekarbonizace dopravy, která představuje jeden z hlavních producentů CO2 (cca čtvrtina celkových emisí produkuje sektor dopravy). Z tohoto pohledu bude hrát zásadní roli elektrifikace pozemní dopravy zásadní roli, a to jak oblasti osobní, tak nákladní dopravy. Rovněž již schválené redukční cíle CO2 pro rok 2030 pro lehká užitková vozidla (osobní vozy + dodávky) již stanovují cíl – 37,5% a orientační „benchmark“ pro elektrifikaci ve
výši 35% (podíl elektrifikovaných vozidel na registracích). Pro oblast nákladní dopravy je „benchmark“ stanoven pouze od roku 2025 ve výši 2% registrací.
Důraz na elektrifikaci dopravy bude vyžadovat masivní investice
automobilového průmyslu do baterií a z evropského pohledu do vytvoření celého produkčního řetězce tak, aby EU mohla být nezávislá z pohledu vývoje, výroby a užití bateriových systémů. Právě otázka zabezpečení a rozvoje výrobního řetězce patří k prioritním opatřením Evropské komise (viz. ustanovení
European Battery Alliance již v roce 2017 a definování evropské strategie pro bateriový výrobní řetězec z května 2018
</t>
  </si>
  <si>
    <t>SANDBOX projekt unikátním způsobem kombinuje řadu prioritních opatření EU
v oblasti:
- Likvidace starých ekologických zátěží z původní průmyslové výroby
- Dekarbonizace dopravy
- Snížení surovinové závislosti ČR a EU jako celku
- Investice do inovativních a bezemisních technologií
- Pilotního ověření technologie pro další projekty v kraji (scalling-up)
ČR (a oblast Ústeckého a Karlovarského kraje) představují jedno z největších depozit lithia v EU. Projekt SANBOX se specificky zaměřuje na zpracování hlušin z původní důlní činnosti a jejich transformaci pro klíčovou komponentu pro výrobu baterií pro automobilový průmysl.
Specificky projekt zahrnuje řadu navazujících aktivit, vedoucích od primárního vstupu (hlušina) až po obchodovatelný artikl klíčový pro evropský bateriový a automobilový průmysl (hydroxid nebo karbonát lithia – v závislosti na vývoji trhu a finální poptávce: 
- odstranění hlušin historické těžby v areálu Cínovce a navazující v oblasti
Horního Slavkova
- magnetická separace slídy
- výstavba pilotní verze chemického závodu pro zpracování slídy do formy
finálního produktu</t>
  </si>
  <si>
    <t>Dokončení přípravných studií/80tis EUR/Q3 2020
Výběr realizátora investiční části/20tis EUR/Q4 2020</t>
  </si>
  <si>
    <t xml:space="preserve">Výstavba separační linky Cínovec/10mil EUR/2021
</t>
  </si>
  <si>
    <t>Výstavba separační linky Horní Slavkov/10mil EUR/2021</t>
  </si>
  <si>
    <t xml:space="preserve">Výstavba chemickéhoprovozu/40mil EUR/2021
</t>
  </si>
  <si>
    <t xml:space="preserve">Všechny administrativní a zákonné požadavky na těžební a zpracovatelské aktivity jsou již v platnosti, a to včetně stavebního povolení v oblasti Cínovce.
Vyřešená vlastnická struktura (ve vlastnictví nositele projektu).
Dořešení technické dokumentace a detailního plánu je součást KA1 nebo bude
dořešeno na vlastní náklady nositele projektu v nejbližších týdnech).
Již probíhající diskuse s realizátorem KA4 ohledně technologického řešení chemického závodu.
</t>
  </si>
  <si>
    <t>Cínovec a Litvínov/Ústecký kraj
Horní Slavkov a Vřesová/Karlovarský kraj</t>
  </si>
  <si>
    <t>Investiční náklady celkem 60mil EUR:
- 20mil EUR pro 2x separační linka pro oblast Cínovec a Horní Slavkov
- 40mil EUR pro výstavbu chemického závodu na zpracování
separované slídy a přetvoření na finální produkt
Provozní náklady celkem 32mil EUR:
- 20mil EUR pro provoz dvou separační linek na dobu 6ti let
- 12 mil EUR pro provoz chemického závodu po dobu 6ti let</t>
  </si>
  <si>
    <t xml:space="preserve">d) investice do zavádění technologií a infrastruktur pro cenově dostupnou čistou energii, do snižování emisí
f) investice do obnovy a dekontaminace lokalit, rekultivace půdy a projektů pro nové využití
</t>
  </si>
  <si>
    <t>RCR 02 – soukromé investice ve srovnatelné výši jako podpora z veřejných zdrojů (z toho: granty, finanční
nástroje)
RCR 49 – využitý odpad
RCR 200 – účastníci, kteří začali hledat zaměstnání po ukončení své účasti</t>
  </si>
  <si>
    <t>DEVINN s.r.o./ÚJV, ICUK, Ústecký kraj</t>
  </si>
  <si>
    <t xml:space="preserve">Cílem je analýza potřeb a použití komunálních vozidel ve službách obcí. Zejména s ohledem
na celoroční využití a maximalizaci jejich využití s ohledem na vodíkový pohon při minimální
pořizovací ceně. Sekundárním přínosem je rozšíření spotřeby vodíku v lokalitě tankovací
stanice.
</t>
  </si>
  <si>
    <t xml:space="preserve">Cílem je zmonitorování situace samospráv kraje a výstupem poté analýza potřebných
parametrů jako je výkon, zásoba energie, atd. tak, aby bylo možné parametry komunálního
vozidla maximálně optimalizovat pro příslušný segment a činnosti.
</t>
  </si>
  <si>
    <t>Analýza/0,5 mil. Kč/6/2021</t>
  </si>
  <si>
    <t>d) investice do zavádění technologií a infrastruktur pro cenově
dostupnou čistou energii, do snižování emisí skleníkových plynů,
enegetické účinnosti a energie z obnovitelných zdrojů.
l) investice do udržitelné místní mobilty včetně dekarbonizace
sektoru místní dopravy.</t>
  </si>
  <si>
    <t xml:space="preserve">RCR 31 – celkové množství vyrobené
energie z obnovitelných zdrojů (z
toho: elektřina, teplo)
RCR 32 – energie z obnovitelných
zdrojů: kapacita připojená k síti
(provozní)
</t>
  </si>
  <si>
    <t xml:space="preserve">Na trhu existuje řada systémů které umožňují lokalizaci a navigaci k nejbližší stacionární
zaregistované (privátní/veřejné) nabíjecí stanici pro elektromobily. Žádná nepracuje s
mobilní nabíjecí stanicí - nabíječka elektromobily se pohybuje a vzniká bod nabití - bez
ohledu na pevnou infrastrukturu.
</t>
  </si>
  <si>
    <t xml:space="preserve">Výstupem je aplikace, která obsluhuje mobilní energetické elementy a spojuje je s
uživatelskou aplikací koncového uživatele energie (nabíjení elektromobilu). Součástí
aplikace je back-end server, kde běží aplikace. Aplikace využívá GSM a GPS systémy -
potenciál pro využití 5G GSM.
</t>
  </si>
  <si>
    <t>analýza, vývoj SW/5 mil. Kč/12/2021</t>
  </si>
  <si>
    <t>provoz systému/1 mil. Kč/6/2022</t>
  </si>
  <si>
    <t xml:space="preserve">Základní koncept je připraven, definován hrubý rozpočet projektu, osloveni potenciální
partneři. Chybí financování.
</t>
  </si>
  <si>
    <t>a) produktivní investice do malých a středních podniků, včetně
začínajících podniků, které vedou k hospodářské diverzifikaci a
přeměně
d) investice do zavádění technologií a infrastruktur pro cenově
dostupnou čistou energii, do snižování emisí skleníkových plynů,
enegetické účinnosti a energie z obnovitelných zdrojů</t>
  </si>
  <si>
    <t>RCR 31 – celkové množství vyrobené
energie z obnovitelných zdrojů (z
toho: elektřina, teplo)</t>
  </si>
  <si>
    <t>Na trhu chybí cenově dostupný systém malého výkonu, pro využití zejména pro kogeneraci
elektřiny a tepla. Výhodou je využití pro lokální vytvoření rychlonabíjecí stanice pro
elektromobily. Cílem je návratnost v provozu RD do 25 let.</t>
  </si>
  <si>
    <t xml:space="preserve">Cílem je stavba funkčního systému v konkrétní lokalitě, s potenciálem pro výrobu dalších
kusů. Osazení budovy by mělo vykazovat ekonomický model vodíkové aplikace ve spojení se
solárnímy panely.
</t>
  </si>
  <si>
    <t>vývoj/stavba PT/18 mil. Kč/12/2021</t>
  </si>
  <si>
    <t>certifikace/1,5 mil. Kč/6/2022</t>
  </si>
  <si>
    <t>a) produktivní investice do malých a středních podniků, včetně
začínajících podniků, které vedou k hospodářské diverzifikaci a
přeměně
c) investice do výzkumu a inovací a podpora přenosu pokročilých
technologií
d) investice do zavádění technologií a infrastruktur pro cenově
dostupnou čistou energii, do snižování emisí skleníkových plynů,
enegetické účinnosti a energie z obnovitelných zdrojů</t>
  </si>
  <si>
    <t xml:space="preserve">RCR 31 – celkové množství vyrobené
energie z obnovitelných zdrojů (z
toho: elektřina, teplo)
RCR 32 – energie z obnovitelných
zdrojů: kapacita připojená k síti
(provozní)
</t>
  </si>
  <si>
    <t xml:space="preserve">Na trhu chybí cenově dostupný systém malého výkonu, pro využití zejména pro kogeneraci
elektřiny a tepla. Cílem je návratnost v provozu RD do 15 let.
</t>
  </si>
  <si>
    <t>vývoj/stavba PT/15 mil. Kč/12/2021</t>
  </si>
  <si>
    <t xml:space="preserve">Na trhu není nabídka užitkových vozidel na vodíkový pohon. Povahou konstrukce se jedná o
vozidla vhodná pro integraci vodíkového palivového článku. Vodíkový pohon zajistí
regionální vytížení vodíkového zdroje - tankovací stanice.
</t>
  </si>
  <si>
    <t xml:space="preserve">Cílem je stavba 10ks série komunálních vozidel pro krajské služby, které budou v pilotním
provozu pomáhat vodíkové ekonomice a zařadí se do postupného snižování emisní stopy
měst a obcí, podobně jako hromadná doprava. Navíc bude díky možnosti chovat se jako
zdroj el. a tepelné energie širší využití těchto vozidel.
</t>
  </si>
  <si>
    <t>vývoj/stavba PT/55 mil. Kč/12/2021</t>
  </si>
  <si>
    <t>cetifikace/2 mil. Kč/6/2022</t>
  </si>
  <si>
    <t xml:space="preserve">a) produktivní investice do malých a středních podniků, včetně začínajících podniků, které vedou k hospodářské diverzifikaci a přeměně
c) investice do výzkumu a inovací a podpora přenosu pokročilých technologií
d) investice do zavádění technologií a infrastruktur pro cenově dostupnou čistou energii, do snižování emisí skleníkových plynů, enegetické účinnosti a energie z obnovitelných zdrojů
l) investice do udržitelné místní mobilty včetně dekarbonizace sektoru místní dopravy.
</t>
  </si>
  <si>
    <t>Vzdáleně spravovaný elektrolyzer s nízkotlakou akumulací.</t>
  </si>
  <si>
    <t xml:space="preserve">
Na trhu není k dispozici ucelený produkt pro lokální "malou" výrobu vodíku elektrolýzou,
včetně nízkotlaké akumulace vodíku. Zejména pro OZE a využití NT.
</t>
  </si>
  <si>
    <t xml:space="preserve">Cílem je stavba funkčního prototypu systému vhodného pro RD a malé aplikace s certifikací
pro výrobu malé série.
</t>
  </si>
  <si>
    <t>vývoj/stavba PT/8 mil. Kč/12/2021</t>
  </si>
  <si>
    <t>certifikace/0,8 mil. Kč/6/2022</t>
  </si>
  <si>
    <t xml:space="preserve">Základní koncept je připraven, definován hrubý rozpočet projektu, osloveni potenciální
partneři. Chybí financování.
</t>
  </si>
  <si>
    <t xml:space="preserve">Litoměřice jsou městem, kde systém dálkového vytápění zásobuje různá odvětví (bydlení, veřejné budovy, soukromé společnosti) teplem a užitkovou teplou  vodou. Systém centrálního vytápění pokrývá přibližně 70 % celkové spotřeby primárního tepla města Litoměřice. Systém dálkového vytápění je ve vlastnictví soukromého vlastníka, akciové společnosti Energie Holding, která je součástí německé skupiny MVV Energy. Město Litoměřice významně podporuje dodavatele tepelné energie společnost Energie Holding a.s. v jeho úsilí o obnovu celého systému, v současnosti založeného na spalování hnědého uhlí do roku 2026, aby byl efektivnější, bezpečnější a v maximální možné míře využíval místní obnovitelné zdroje.
Navrhovaný projekt je tak plně v souladu s dlouhodobým přístupem města Litoměřice v oblasti udržitelné energetiky, jež směřuje k energetické bezpečnosti a nezávislosti do r. 2030, cílům, které jsou součástí Strategického plánu rozvoje města a především Energetického plánu na období 2014-2030, jež se opírá o analýzu SECAP (Sustainable Energy and Climate Action Plan) z roku 2018. Město Litoměřice je také signatářem Paktu starostů a primátorů (Covenant of Mayors), jež se zavazuje k energetické transformaci do r. 2030 na místní úrovni.
Jelikož je systém CZT v Litoměřicích dominantním zdrojem tepla, jeho celková modernizace je zásadní podmínkou energetické transformace tohoto města.  
Tyto činnosti zahrnují, mimo jiné, technické, finanční a právní analýzy různých scénářů / možností obnovy, komunikační strategie a zvyšování veřejné a politické přijatelnosti atd. Tento přístup umožní investorovi / dodavateli implementovat nejen nejlepší dostupnou technologii, ale také BAT, která odráží a respektuje potřeby místní komunity a celkovou strategii udržitelné energetické transformace představovanou městem Litoměřice SECAP (Akční plán udržitelné energie a klimatu).
</t>
  </si>
  <si>
    <t xml:space="preserve">Hlavním cílem projektu je celková transformace stávající výtopny, která je v současnosti 100% závislá na importovaném fosilním palivu (hnědé uhlí) na moderní teplárnu s vysokou efektivností (využití kogenerace nebo trigenerace) a současně šetrnou k životnímu prostředí. Projekt bude v největší možné míře využívat místně dostupné obnovitelné a alternativní zdroje energie. Použité řešení koresponduje s dlouhodobými cíli ochrany životního prostředí přijatých na úrovni EU (Green Deal), ČR i města Litoměřice (Energetický plán města).
komplexní řešení transformace typického uhelného zdroje je do budoucna replikovatelné i pro další uhelné teplárny a regiony v rámci ČR
Pro dosažení cíle bude navrženo několik skupin aktivit, které jsou rozděleny do 3 hlavních fází – přípravné – realizační- provozní - a zahrnují:  
1. detailní analýzy (studie proveditelnosti, due diligence, FAE atd.)
2. komunikační strategii vč. analýzy socioekonomických a environmentálních dopadů, využití metody life cycle assessment, projednávání s veřejností a místními aktéry pro zajištění akceptability navržené transformace
3. nové přístupy pro aktivní participaci veřejnosti do vlastní transformace např. formou budování komunitních elektráren a dalších OZE, 
4. vlastní investice do moderních zdrojů a distribuce energie splňující kritéria Smart city, průmysl 4.0 apod., zahrnující:
a) investice do obnovy, rozšíření nebo výstavby nových sítí dálkového vytápění / chlazení, včetně sítí založených na kombinované výrobě tepla a elektřiny (CHP), decentralizovaných systémů KVET
b) Investice do energetické účinnosti a řízení
</t>
  </si>
  <si>
    <t xml:space="preserve">Přípravná fáze 
(analýzy, komunikační strategie)/2022 - 2024
</t>
  </si>
  <si>
    <t>Realizační fáze/2024 - 2028</t>
  </si>
  <si>
    <t>Energetický management/2026 – 2028+</t>
  </si>
  <si>
    <r>
      <t>2022 - 2028</t>
    </r>
    <r>
      <rPr>
        <i/>
        <sz val="10"/>
        <color rgb="FF4472C4"/>
        <rFont val="Calibri"/>
        <family val="2"/>
        <charset val="238"/>
        <scheme val="minor"/>
      </rPr>
      <t xml:space="preserve">  </t>
    </r>
  </si>
  <si>
    <t>Litoměřice/Ústecký kraj</t>
  </si>
  <si>
    <t>c) investice do výzkumu a inovací a podpora přenosu pokročilých technologií
d) investice do zavádění technologií a infrastruktur pro cenově dostupnou čistou energii, do snižování emisí skleníkových plynů, energetické účinnosti a energie z obnovitelných zdrojů
e) investice do digitalizace a digitálního propojení
g) investice do posílení oběhového hospodářství mimo jiné předcházením vzniku odpadů, jejich snižováním, účinným využíváním zdrojů, opětovným používáním a recyklací
h) zvyšování kvalifikace a rekvalifikace pracovníků</t>
  </si>
  <si>
    <t>RCR 11 – uživatelé nových veřejných digitálních služeb a aplikací RCR 12 – uživatelé nových digitálních produktů, služeb a aplikací vyvinutých podniky
RCR 32 – energie z obnovitelných zdrojů: kapacita připojená k síti (provozní)
RCR 47 – recyklovaný odpad
RCR 48 – recyklovaný odpad používaný jako surovina
RCR 49 – využitý odpad
RCR 50 – počet obyvatel, kteří mají prospěch z opatření pro kvalitu ovzduší</t>
  </si>
  <si>
    <t>Výzkumný ustav pro hnědé uhlí a.s./Oblastní muzeum a galerie Most, UJEP, Palivový kombinát Ústí s. p., Univerzita Karlova, Ústecký kraj, AMIRES s.r.o.</t>
  </si>
  <si>
    <t>Výzkumně-vzdělávací instituce</t>
  </si>
  <si>
    <t>Snahu o transformaci regionu Ústeckého kraje je třeba chápat jako konec dvousetleté epochy spojené s naprosto zásadními a nevratnými změnami celého regionu. Tedy regionu, který na počátku této epochy byl regionem vody, rybníků a husté říční sítě. Regionu, jehož tvář se postupně měnila vlivem těžby, rozvoje průmyslu, ale také v důsledku návazných změn v sídelní a socioekonomické struktuře, likvidace celých měst a obcí. Rozsah, šíře a dynamika těchto změn nemají obdoby nejen v celé České republice, ale ani v Evropě. Přitom v tomto zcela novém a kompletně přetvořeném prostoru musí a v budoucnu bude muset společnost fungovat. Citlivý trvale udržitelný rozvoj zohledňující lokální specifika a historické aspekty této post-montánní krajiny, stejně tak jako vyrovnání se s vlastní historií, bude pro úspěšnou transformaci regionu a existenci moderní plnohodnotné společnosti zásadní. Úspěšná a dlouhodobě udržitelná transformace takto rozsáhlého regionu vyžaduje, aby probíhala za plného respektu k daným přírodním, technickým, kulturně-historickým a společenským specifikům regionu. Pomyslné zavření dveří za uplynulou dvousetletou epochou, v jejímž průběhu se celý region zcela změnil, je řešením zcela chybným. Naopak budoucí úspěšné fungování společnosti v Ústeckém kraji, bude závislé na dokonalé znalosti místních specifik, která jsou právě důsledkem unikátního vývoje regionu a sama o sobě daly v uplynulém století vzniknout zcela specifickému a jedinečnému regionálnímu know-how, které lze i nadále kultivovat, využít jej jako konkurenční výhodu a pomyslný odrazový můstek pro zmiňovanou transformaci a na Evropské úrovni pak uplatnit v obdobných regionech.</t>
  </si>
  <si>
    <t xml:space="preserve">Cílem je vytvořit elitní centrum excelence územní, digitální a ekologické transformace, který bude mezioborově propojovat vědecké kapacity, průmyslové stakeholdery, krajské a místní správní celky a iniciativy tak, aby transformace probíhala za plného respektu k daným přírodním, technickým, kulturně-historickým a společenským specifikům regionu. Konkrétní cíle institutu budou následující: • Vytvoření nového výzkumného institutu, který bude zaměřen na výzkum a dokumentaci transformace těžebního regionu,
• Tvorba interdisciplinárního open-access mapového a informačního portálu, který široce a ve srozumitelné podobě zpřístupní odborně zpracovaná data – propojení s krajskou platformou portabo,
• Vytvoření renomované vědeckotechnické platformy, pro podporu vědy a výzkumu tak, aby do regionu směřovalo více investic do VVI,
• Partner pro UJEP, datová základna pro výzkum, data a podklady pro zpracování diplomových a disertačních prací, možnost stáží a trainee programů pro studenty, pracovní uplatnění pro absolventy,
• Zpřístupnit a využít pro výzkumné účely objekty a lokality, na nichž lze zkoumat a dokumentovat proces transformace regionu a dopady této transformace na přírodní prostředí (např. zpřístupnění štoly Jezeří – polní laboratoř, zapojení „geoparku“ pod Jezeřím do výzkumných aktivit, antropologické transformační studie, vytvoření letového školícího areálu pro UAV na výsypkových lokalitách) a jejich zapojení do výzkumu a výuky,
• Vytvoření nových pracovních míst silně orientovaných na vědu a výzkum
 – snaha udržet stávající i nové elity v regionu,
• Vybudování nového eco-friendly coworkingového centra, 
• Na konci projektu by měl institut fungovat jako odborný garant kraje v otázce transformace těžebního regionu a rovněž jako nezpochybnitelná opora krajských institucí při diskuzi na celostátní úrovni,
• Podpora územního plánování v celém regionu.
</t>
  </si>
  <si>
    <t xml:space="preserve">2021 - 2030  </t>
  </si>
  <si>
    <t>Celý Ústecký kraj se sídlem v Mostě</t>
  </si>
  <si>
    <t xml:space="preserve">c) investice do výzkumu a inovací a podpora přenosu pokročilých technologií                     d) investice do zavádění technologií a infrastruktur pro cenově dostupnou čistou energii, do snižování emisí skleníkových plynů, energetické účinnosti a energie z obnovitelných zdrojů                                       e) investice do digitalizace a digitálního propojení                                                          f) investice do obnovy a dekontaminace lokalit, rekultivace půdy a projektů pro nové využití                                                              g) investice do posílení oběhového hospodářství mimo jiné předcházením vzniku odpadů, jejich snižováním, účinným využíváním zdrojů, opětovným používáním a recyklací                                                            h) zvyšování kvalifikace a rekvalifikace pracovníků                                                        i) pomoc uchazečům o zaměstnání při hledání zaměstnání                                                      j) aktivní začleňování uchazečů o zaměstnání  k) technická pomoc </t>
  </si>
  <si>
    <t xml:space="preserve">Plánovaná cílová hodnota indikátoru RCR01 (počet nových pracovních míst díky realizaci projektu) - 50.                                               RCR 11 – uživatelé nových veřejných digitálních služeb a aplikací 
RCR 12 – uživatelé nových digitálních produktů, služeb a aplikací vyvinutých podniky RCR 52 – rekultivovaná půda využívaná pro zeleň, sociální bydlení, ekonomické nebo komunitní činnosti
     </t>
  </si>
  <si>
    <t>Nový projekt zaměřený přímo na udržitelnou transformaci regionu, který by měl vytvořit podmínky na další desítky let rozvoje kraje po postupném ukončování těžby uhlí</t>
  </si>
  <si>
    <t>Ano (50)</t>
  </si>
  <si>
    <t xml:space="preserve">V rámci důrazu na snižování emisí skleníkových plynů se v Evropě a v České republice chystá odklon od uhelné energetiky, v důsledku čehož je potřeba v regionu ÚK dosud těžené hnědé uhlí nahradit jinými zdroji energií. Teplárna Komořany (TKY) v současné době spaluje téměř výhradně lokální hnědé uhlí a byla budována a postupně rekonstruována v několika etapách. Původní Elektrárna Komořany  byla uváděna do provozu od r. 1951, významným zlomem v historii TKY byl rok 1993, kdy byla zahájena ekologizace postupným retrofitem všech deseti roštových kotlů na technologii fluidního spalování a také byla úspěšně dokončena. Změny nastaly i ve strojním vybavení, kde došlo k modernizaci a obměně turbínového parku s výrazným posunem od elektrárenského k teplárenskému provozu. Technický stav společných zařízení a technologických celků využívaných v TKY odpovídá sice době jejich výstavby, ale díky průběžné údržbě v předchozích letech a další náležité péči bude možno podstatnou část těchto zařízení nadále využívat. Dlouhodobě je i investováno do souvisejících primárních rozvodů tepla, které jsou ve vlastnictví dceřiné společnosti Severočeská teplárenská, a.s. Realizací projektu vznikne nový ekologický kombinovaný zdroj  pro výrobu tepla a elektřiny s diverzifikovanou palivovou základnou k zásobování systémů CZT měst Mostu a Litvínova (celkem cca 35 tisíc domácností). Investor je dlouhodobým výrobcem a dodavatelem tepla a elektrické energie. Projekt je umístěn do průmyslové zóny, do areálu stávající teplárny. 
Paralelně s projektem má investor investiční záměr výstavby Zařízení pro energetické využití odpadů (ZEVO). Zamýšlený projekt je plně v souladu se státní energetikou koncepcí a současnými trendy snižování emisí ze spalování pevných fosilních paliv, zejména pak emisí skleníkových plynů s důrazem na ekologizaci výroby energií a využívání obnovitelných zdrojů energie.
</t>
  </si>
  <si>
    <t>Most-Komořany / Ústecký kraj/ Most -Litvínov</t>
  </si>
  <si>
    <t>d) investice do zavádění technologií a infrastruktur pro cenově dostupnou čistou energii, do snižování emisí skleníkových plynů, enegetické účinnosti a energie z obnovitelných zdrojů</t>
  </si>
  <si>
    <t xml:space="preserve">RCR 31 – celkové množství vyrobené energie z obnovitelných zdrojů (z toho: elektřina, teplo)                                                           44,5 GWh/rok elektrické energie a 1149 TJ /rok tepla </t>
  </si>
  <si>
    <t xml:space="preserve">ANO /  cca 250 000 t/rok CO2 </t>
  </si>
  <si>
    <t>V rámci důrazu na snižování emisí skleníkových plynů se v Evropě chystá odklon od uhelné energetiky, v důsledku čehož je potřeba v regionu ÚK dosud těžené hnědé uhlí nahradit jinými zdroji energií. Realizací projektu vznikne nová ekonomicky udržitelná alternativa k současnému téměř výhradnímu skládkování komunálního odpadu na území ÚK a současně by se podařilo nahradit dnes používané hnědé uhlí,  komunálním jinak nevyužitelným odpadem ( a to pro výrobu tepla k zásobování systémů CZT měst Mostu a Litvínova, celkem cca 35 tisíc domácností). Investor je dlouhodobým výrobcem a dodavatelem tepla a elektrické energie z lokálního hnědého uhlí. Projekt je umístěn do průmyslové zóny, do areálu stávající teplárny. Energetické využití komunálního odpadu je plně v souladu s POH ČR pro období 2015 – 2024 schváleného vládou ČR ze dne 22. 12. 2018 č. 1080, resp. nařízením vlády č. 352/20014 Sb., kterým se vyhlašuje závazná část POH ČR. Rovněž POH ÚK na roky 2016 – 2025 s realizací projektu EVO-Komořany počítá zejména jako s řešením vedoucím k plánovanému odklonu komunálních odpadů od skládek. Usnesením vlády ČR ze dne 14. 6. 2017 č. 441 schválená Surovinová politika ČR v oblasti nerostných surovin a jejich zdrojů, považuje za druhotné energeticky využitelné suroviny směsný komunální odpad, vytříděné složky z komunálního odpadu, tuhé alternativní palivo, čistírenské kaly, pneumatiky a další.</t>
  </si>
  <si>
    <t>Most-Komořany / Ústecký kraj</t>
  </si>
  <si>
    <t>3 200 </t>
  </si>
  <si>
    <t>d) investice do zavádění technologií a infrastruktur pro cenově dostupnou čistou energii, do snižování emisí skleníkových plynů, energetické účinnosti a energie z obnovitelných zdrojů                                    g) investice do posílení oběhového hospodářství mimo jiné předcházením vzniku odpadů, jejich snižováním, účinným využíváním zdrojů, opětovným používáním a recyklací</t>
  </si>
  <si>
    <t>RCR01 – pracovní místa vytvořená v podporovaných subjektech/Plánovaná cílová hodnota - budou vytvořena nová pracovní místa, jejich počet bude upřesněn v dalších verzích</t>
  </si>
  <si>
    <t>ANO / 120 000 t/rok CO2 + za neuložení odpadu na skládku až 1 700 tis. t/rok skládkového plynu obsahujícího metan, jež je považován za skleníkový plyn horší než CO2</t>
  </si>
  <si>
    <t>ANO budou vytvořena nová pracovní místa, jejich počet bude upřesněn v dalších verzích</t>
  </si>
  <si>
    <t xml:space="preserve">Univerzita J. E. Purkyně v Ústí nad Labem/Ostravská univerzita v Ostravě, Univerzita Karlova v Praze, Masarykova univerzita Brno, ČVUT v Praze, IÖR Dresden, TU Dresden, HTW Dresden, Ústecký kraj, Karlovarský kraj, VUMOP - Výzkumný ústav meliorací a ochrany půdy, v.v.i., Palivový kombinát Ústí n. L., s. p., Unipetrol výzkumně-vzdělávací centrum, a. s., Povodí Ohře, s. p., Města Ústí n. L., Most, Chomutov příp. další města, Výzkumný ústav vodohospodářský, Ústav výzkumu globální změny AV ČR (CzechGlobe), Výzkumný ústav rostlinné výroby v.v.i. (pobočka Chomutov)
Výzkumný ústav pro hnědé uhlí a. s., Fakulta životního prostředí ČZU Praha
a další významné domácí i zahraniční vědecko-výzkumné instituce a průmyslové podniky
</t>
  </si>
  <si>
    <t>CESTEP UJEP – Centrum pro výzkum a strategii ekonomické transformace post-těžební krajiny Podkrušnohoří</t>
  </si>
  <si>
    <t>V uplynulých třech dekádách probíhala ekonomické transformace regionů (v případě ČR zejména pánevní oblasti Ústeckého kraje a Karlovarského kraje a Ostravsko), jejichž ekonomika byla v průběhu celého 20. století úzce provázána s těžbou a následným zpracováním uhlí.  Strukturální nastavení ekonomik a odvětvová specializace navazovaly na intenzivní využití uhlí a zároveň odrážely masivní preferenci pro těžký průmysl v době socialistického centrálně plánovaného hospodářství a řízení investic. Podstatným rysem těchto území byla nulová reakce na celosvětovou ropnou krizi v 70. letech 20. století a podcenění inovačního procesu. Výsledkem bylo celkové zastarání ekonomiky a neadekvátnost nastavení výrobních faktorů na měnící se požadavky ve světové ekonomice.  Situace se dostává do finálního stádia nyní, kdy se zcela proměňují požadavky na optimální nastavení regionální ekonomiky, objevují se požadavky na zcela nově koncipované energetické zdroje, nová technologická (SMART) řešení a celkově se směřuje k dekarbonizovanému nastavení ekonomické produkce i spotřeby.  V této situaci čelí uhelné regiony zásadním transformačním výzvám a nutnosti zcela nového infrastrukturálního nastavení i potřebě realizace inovovaných veřejných služeb. Transformační proces po roce 1990 měl několik různorodých fází, ale v zásadě vždy absentovala významnější odborná (analytická, vědecké) i strategická (koncepční, manažerská) podpora celého procesu. Výsledkem je, že celkově sledujeme (zatím doposud) spíše pasivní adaptaci na externí změny než moderovaný proces změny, který vidíme např. v Porúří, Manchesteru a jinde. Evropská Komise v prosinci 2019 představila ambiciózní vizi klimaticky neutrální, zdravé a prosperující Evropy tzv. Zelenou dohodu pro Evropu (EGD). Vzhledem k přetrvávajícím strukturálně-ekonomickým rozdílům mezi regiony EU iniciativa na mnoha místech zmiňuje princip „nikdo nesmí zůstat opomenut“. To se týká zejména obyvatel regionů, jejichž ekonomika je vystavěná okolo fosilních zdrojů energie a dalších příbuzných oborů emitujících nadměrné množství skleníkových plynů. Z toho důvodu byl zřízen tzv. Fond pro spravedlivou transformaci, který má obyvatelům těchto regionů pomoci s přechodem k udržitelným ekonomickým vzorcům. Projekt reaguje na zmíněná negativa a dopady na obyvatele tohoto regionu a využívá know-how a výzkumné zázemí širokého konsorcia odborníků a organizací k postulaci klíčových problémů a postojů k nim z hlediska komplexního řešení problematiky životního prostředí na modelovém post-těžebním území severočeského regionu (včetně souvisejícího průmyslu, který je významným zdrojem současného i historického znečištění). Jednotlivé oblasti řešení v projektu lze definovat klíčovými slovy snižování emisí, uhlíková stopa, dekontaminace půdy, obnova krajiny a kvalitní prostředí pro život.                Hlavní cíle projektu:                                                                                                                                                                                                                                                                           • zajistit ucelené, dlouhodobé a robustní odborné pokrytí pro koncepční podporu a moderaci ekonomické transformace uhelných regionů v ČR.                                                                     • vymezit základní směřování rozvoje území se zohledněním zvyšování resilience území vůči klimatickým změnám a současně kvality života společnosti ve vazbě na tzv. spravedlivou transformaci. Projekt se proto zaměří i na rozvoj přírodě blízkých opatření vedoucích k přizpůsobování území na dopady klimatických změn, která současně přispívají k zvýšení kvality života společnosti ve městech i v extravilánu (krajině) a zároveň zohledňují principy environmentální spravedlnosti ve vybraných modelových územích.                                                         • výzkum stávajících a pilotní ověřování inovativních postupů pro využití lokalit souvisejících s povrchovou těžbou hnědého uhlí a souvisejícího průmyslu (rekultivace, výsypky, brownfieldy, skládky apod.) tak, aby přispěly k udržitelnému rozvoji Ústeckého kraje.                                                                                                                                                                   • sdružit lidské, materiální a výzkumné infrastrukturní zdroje do jednoho celku, postulovat zásadní problémy post-těžebního regionu severní Čech, definovat a ověřit řešení problémů. Výstupem projektů bude vytvoření systémových nástrojů pro komplexní řešení problematiky životního prostředí na modelovém post-těžebním území severočeského regionu. Tyto systémové nástroje budou optimalizovány pro orgány státní správy. Projekt bude orientován na národní priority a současné globální výzvy s dopadem na posílení inovačního potenciálu lidské zdroje a konkurenceschopnost Ústeckého kraje.</t>
  </si>
  <si>
    <t xml:space="preserve">Projekt je koncipován transdisciplinárně, integrována budou ekologická, technická, pedagogická a společensko-vědní témata i témata kulturního dědictví a památkové péče. Dílčí cíle (při dalším rozpracování záměru budou shrnuty do několika KA):                                                                                                              - Výzkum, evaluace a adaptace zkušenosti transformace uhelných regionů v zahraničí.
- Komplexní datová analytika změn v regionálních ekonomikách uhelných regionů a dílčí prognostické modelování budoucího vývoje ve formě možných scénářů.
- Výzkum zavedení a dopadů nových infrastrukturních řešení a energetických zdrojů v dekarbonizované ekonomice.
- Výzkumná podpora inovativního řešení veřejných služeb, SMART governance.
- Výzkum v oblasti nastavení inovovaných regulačních rámců podpory transformačního procesu uhelných regionů.
- Zpracování komplexních rozvojových scénářů, modelů a vizualizací, evaluace variantních řešení a další podpora koncepčního řízení moderace transformace uhelných regionů.
- Podpora firem v přípravě transformačních projektů.
- Výzkum faktorů transformace v podobě změny chování občanů a dopadů transformace na trh práce a zaměstnanost v uhelných regionech.
- Vyhodnocení přínosů realizace opatření v biofyzikálních hodnotách (např. množství zadržené vody atd.). Biofyzikální hodnoty budou vstupem pro vyhodnocení ekonomického aspektu.
- Analýza nákladů a přínosů implementace opatření. S využitím konceptu ekosystémových služeb bude do analýzy zahrnuta hodnota široké škály přínosů navržených opatření.
- Výzkumy dopadu na sociální vazby, tvorbu komunit. Vzájemnou důvěru a ochotu participace místních obyvatel na realizaci opatření.
- Dopady do institucionálních aspektů – pro implementaci přírodě blízkých opatření je nutné zohlednit nastavení institucionálního rámce a identifikovat bariéry stojící implementaci opatření a navrhnout řešení. Vlastnické vztahy, kompetence různých institucí, legislativa, vztahy mezi stakeholdery a další „psaná i nepsaná pravidla hry“ budou analyzována v rámci tohoto aspektu s cílem navrhnout úpravu institucionálního rámce tak, aby bylo umožněno efektivní plánování a realizace opatření.
- Vliv aspektů environmentální spravedlnosti a společenské akceptovatelnosti – důraz bude kladen na zkoumání preferencí obyvatel, hledání průniků a akceptace vybraných opatření s cílem doporučovat postupy vedoucí k realizaci opatření, která budou nejen preferována, ale také přístupná široké společnosti (komunitě), která povedou k posilování resilience celé komunity, nejen vybraných členů.
- Výzkum stávajících rekultivačních zásahů, výzkumné ověřování včetně pilotního ověřování inovativních postupů v kontextu změn klimatu, socioekonomické analýzy a návrhy řešení.
- Trvale udržitelný rozvoj Podkrušnohoří v kontextu stávajících dlouhodobých strategií EU, ČR i ÚK (strategie regionálního rozvoje, rozvoje venkova, bioekonomiky, oběhového hospodářství, RIS3 strategie apod.).
- Související kapacitní rozvoj výzkumně-vzdělávacích organizací Ústeckém kraji (především UJEP a VÚRV) z hlediska zázemí i personálního rozvoje. Zintenzivnění jejich spolupráce s lokálními firmami, regionálními institucemi a se zahraničím.
- Inovace výuky v oboru na úrovni ZŠ-VŠ včetně popularizace.
</t>
  </si>
  <si>
    <t>Jednotlivé klíčové aktivity (viz dílčí cíle projektu), budou podrobněji shrnuty a rozpracovány při přípravě projektového záměru - viz rozpočet projektu; 2021 – 2027 (po celou dobu realizace). Jedná se o výzkumný projekt primárně orientovaný na společenskovědní aplikovaný charakter výzkumu. Nejsou potřeba stavební investice či nákup pokročilých technologií.</t>
  </si>
  <si>
    <t>2021 - 2027</t>
  </si>
  <si>
    <t>Ústecký, Karlovarský a Moravskoslezský kraj, EU (přeshraniční spolupráce, bude-li umožněna)</t>
  </si>
  <si>
    <t>1 000 </t>
  </si>
  <si>
    <t xml:space="preserve">a) produktivní investice do malých a středních podniků, včetně začínajících podniků, které vedou k hospodářské diverzifikaci a přeměně; c) investice do výzkumu a inovací a podpora přenosu pokročilých technologií                       d) investice do zavádění technologií a infrastruktur pro cenově dostupnou čistou energii, do snižování emisí skleníkových plynů, energetické účinnosti a energie z obnovitelných zdrojů                                         f) investice do obnovy a dekontaminace lokalit, rekultivace půdy a projektů pro nové využití                                                              g) investice do posílení oběhového hospodářství mimo jiné předcházením vzniku odpadů, jejich snižováním, účinným využíváním zdrojů, opětovným používáním a recyklací                                                          h) zvyšování kvalifikace a rekvalifikace pracovníků </t>
  </si>
  <si>
    <t>Plánovaná cílová hodnota indikátoru RCR01 (počet nových pracovních míst díky realizaci projektu)                                                       RCR 03 – malé a střední podniky zavádějící inovace produktů nebo procesů                    RCR 06 – patentové přihlášky předložené Evropskému patentovému úřadu                  RCR 29 – odhadované emise skleníkových plynů z činností uvedených v příloze I směrnice 2003/87/ES v podporovaných podnicích                                                      RCR 31 – celkové množství vyrobené energie z obnovitelných zdrojů (z toho: elektřina, teplo)                                                            RCR 47 – recyklovaný odpad                            RCR 48 – recyklovaný odpad používaný jako surovina                                                        RCR 49 – využitý odpad                                    RCR 52 – rekultivovaná půda využívaná pro zeleň, sociální bydlení, ekonomické nebo komunitní činnosti                                        RCR 98 – pracovníci malých a středních podniků, kteří dokončili další odborné vzdělávání a přípravu (podle druhu dovednosti: technické, řídicí, podnikatelské, zelené nebo jiné dovednosti)</t>
  </si>
  <si>
    <t xml:space="preserve">Univerzita J. E. Purkyně v Ústí nad Labem/ČVUT, VŠB-TU Ostrava, SEV.EN Energy, ČEZ, PKÚ, UJV Řež, Ústecký kraj, město Ústí nad Labem a další významné instituce a průmyslové podniky </t>
  </si>
  <si>
    <t>V současné době se na Fakultě strojního inženýrství řeší několik energeticky orientovaných projektů. Ve spolupráci s FŽP se fakulta podílí na projektu CACTU zacílený na výzkum chemických procesů v oblasti transformace surovinových zdrojů. S podporou TAČR je řešen návrh Kaplanovy vodní mikro turbíny. FSI je hlavním řešitelem projektu TAČR zaměřeného na koncepční návrhy energetického využití brownfieldů Ústeckého kraje. Na výzkum v oblasti materiálů využitelných i pro energetické aplikace je zaměřen projekt NANOTECH. V současné době jsou připravovány také projekty v oblasti obnovitelných zdrojů energie, vodíkové mobility v ÚK a i mezinárodní projekt orientovaný na problematiku energetické transformace v EU.  Partnery v projektech jsou například SEV.EN Energy, ÚJV Řež, ČVUT v Praze, PKÚ, ČEZ, Ústecký kraj, město Ústí nad Labem a další.</t>
  </si>
  <si>
    <t xml:space="preserve">Cílem předkládaného projektu je vybudovat na FSI UJEP komplexní energeticky zaměřené pracoviště, které bude poskytovat služby ve vývoji, výzkumu a vzdělávání především v regionu severních Čech. Vědecko-výzkumné zaměření pracoviště se bude orientovat na materiálový výzkum v oblasti nových materiálů, inovativní technologické postupy výroby nových speciálních mikro a nanopovlaků, experimentální i numerický výzkum přenosu tepla a hmoty, nebo například na modelování energetických prvků a soustav. Z pohledu aplikací se jedná o výzkum a vývoj v oblasti:                                                                                                                                                                                                                      • obnovitelných zdrojů energie v Ústeckém a Karlovarském kraji,
• power-to-X systémů pro ukládání energie a tlakových nádob pro ukládání a distribuci vodíku,
• speciálních mikro a nanopovlaků pro agresivní prostředí z hlediska vysokých teplot, korozního prostření, abrazivního opotřebení a chemického působení prostředí,
• získávání a využití vodíku jako zdroje energie a pro dopravu
• zvyšování účinnosti palivových článků,
• energetických systémů s akumulací energie.
Vzdělávací funkcí centra je především šíření poznatků o nových technologiích, jejich principu, výhodách, možnostech, bezpečnosti apod. mezi odborníky, studenty ale i pro širší veřejnost.  Účelem je sloužit v regionu jako vzdělávací a informační centrum v oblasti nových energetických technologií a systémů pro veřejnost ale i pro potřeby např. místních samospráv.
Dílčí projekty, které směřují k vybudování plně vybaveného pracoviště s potřebnou infrastrukturou, a uvažované výzkumné záměry, lze definovat pomocí klíčových aktivit.
</t>
  </si>
  <si>
    <t xml:space="preserve">VV energo centrum na FSI - 350 mil. Kč; 2021-2027. Vytvoření výzkumného a vzdělávacího centra se zaměřením na fotovoltaiku a elektromobilitu. Jedná se o projekt zaměřený na pořízení výzkumné infrastruktury v nově realizované budovy CEMMTECH. Vytvořeny budou laboratoře specializované na oblast fotovoltaických systémů ve spojení s elektromobilitou. Koncept obsahuje kompletní systém od výroby elektrické energie, přes monitoring, ukládání a nabíjecí stanici pro elektromobil včetně prvků pro testování rychlo-nabíjecích stanic pro elektromobily. Plánováno je variabilní uspořádání fotovoltaických panelů tak, aby mohly být systematicky zkoumány jednotlivé typy fotovoltaických panelů a jejich účinnosti v prostředí městské zástavby s aplikací na specifickou spotřebu administrativní budovy ve spojení s elektromobilitou.  Plánováno je pořízení jak soustavy fotovoltaických panelů, tak i solárních kolektorů pro výrobu TUV a to jak na nové budově, tak i na stávající budově H. Laboratoř bude obsahovat ale i další modelová zařízení pro výzkum a vzdělávání v oblasti solární energie, jejího ukládání a různých variant akumulačních systémů. Pro vzdělávací účely je plánováno pořízení modelu ostrovního systému. </t>
  </si>
  <si>
    <t xml:space="preserve">Centrum vodíkových technologií UJEP - 850 mil. Kč; 2021-2027. Centrum pro experimentální vývoj a výzkum vodíkových technologií – projekt zahrnující vytvoření výzkumného experimentálního pracoviště v budově laboratoří fakulty FSI Za Válcovnou a pořízení přístrojového vybavení pro komplexní výzkum v oblasti využití vodíku a dalších paliv využívaných pro ukládání energie. Budova Za Válcovnou bude sloužit jako centrum pro výzkum a vývoj vodíkových technologií s potřebným zázemím pro zkušební procesy v oblasti nových materiálů pro uskladnění vodíku na bázi „napěněných“ slitin hořčíku resp. hliníku, tj. testování kapacity uložišť, ukládacích cyklů apod. Předmětem výzkumu bude i ukládání a zpětné čerpání vodíku do slitin hořčíku nebo hliníku, a to pomocí „napěnění“ materiálu s cílem maximalizovat plochu pro přímou reakci s vodíkem, s jeho následujícím uvolněním, sledování vlivu nárůstu plochy na rychlost „absorpce“ a „desorpce“ vodíku. Dále bude sledován vliv vodíku na vlastnosti konstrukčních materiálů u automobilů, u kterých vodík způsobuje snížení houževnatosti a plasticity materiálů, tj. bude testován vliv vodíku na mechanické vlastnosti materiálů (slitin hořčíku, hliníku, oceli, titanu atd.). Infrastruktura bude doplněna i o zařízení pro aditivní technologie využívající kovové materiály pro inovativní návrhy uložišť v tzv. pevném stavu. Testovány budou možnosti výroby ekvivalentní napěněné struktury pomocí 3D tisku uvedených materiálů, popřípadě jiných dalších vhodných slitin. Součástí nově budovaného centra bude i pracoviště pro výzkum technologií pro spalování vodíku a dalších paliv. Bude vytvořeno vysoce specializované pracoviště pro výzkum a optimalizace procesu spalování. Pracoviště bude vybaveno vysokorychlostním systémem pro vizualizaci a detekci produktů spalování s cílem optimalizovat nastavení motoru. Jedná se o systém založený na metodě Laser Induced Fluorescence (LIF) v kombinaci s vysokorychlostním snímáním a zesilovači obrazu, který bude umožňovat detekci a analýzu děje spalování přímo ve válci částečně protáčeného motoru. </t>
  </si>
  <si>
    <t>Solární energetické systémy - 180 mil. Kč; 2021-2027. Výzkum v oblasti řízení výroby a ukládání energie z fotovoltaických panelů a elektráren v podmínkách ČR se zaměřením na vhodné kombinace typů panelů, specifických způsobů umisťování a využívání solárních panelů. Jedná se o návrh a testování systémů pro výrobu elektrické energie i s ukládáním ve formě vodíku s využitím elektrolyzéru. Pro účinné a efektivní využívání solární energie je nutné zaměřit se na systémy řízení výroby a ukládání energie tak, aby její distribuce byla co nejvíce ekonomicky efektivní, současně ale také sloužila ke stabilizaci energetické soustavy ČR. Záměrem je zaměřit se i na další zpracování vodíku s využitím například metanizace, která současně přináší i další benefit ve formě zachytávání CO2. Tento výzkumný směr využívá zkušeností řešitelského týmu, který vznikl při přípravě projektu s firmou Vršanská uhelná, a.s., předpokládáme i širší spolupráci s fakultou FŽP UJEP.</t>
  </si>
  <si>
    <t>Vodíková mobilita v ÚK  - 120 mil. Kč; 2021-2027. Systematický výzkum v oblasti tzv. vodíkové mobility s aplikací na území Severočeského kraje. Jedná se o návaznost na projekt s ÚJV Řež a aktivity Vodíkové platformy v ÚK. Cílem je jednak zmapovat potřeby a kapacity Ústeckého kraje s ohledem na využití vodíku pro osobní i veřejnou dopravu. Dále je nutné definovat nároky na distribuční síť s ohledem na místní výrobní kapacity vodíku a dodavatelské služby a zajistit návaznost sítě na nově budované výrobní kapacity tak, aby se co nejvíce podpořila a využila výroba tzv. zeleného vodíku.</t>
  </si>
  <si>
    <t>Ústecký kraj/ ČR/EU</t>
  </si>
  <si>
    <t>1 500 </t>
  </si>
  <si>
    <t>c) investice do výzkumu a inovací a podpora přenosu pokročilých technologií                      d) investice do zavádění technologií a infrastruktur pro cenově dostupnou čistou energii, do snižování emisí skleníkových plynů, enegetické účinnosti a energie z obnovitelných zdrojů                                        f) investice do obnovy a dekontaminace lokalit, rekultivace půdy a projektů pro nové využití                                                              h) zvyšování kvalifikace a rekvalifikace pracovníků                                                        l) investice do udržitelné místní mobilty včetně dekarbonizace sektoru místní dopravy.</t>
  </si>
  <si>
    <t>RCR 31 – celkové množství vyrobené energie z obnovitelných zdrojů (z toho: elektřina, teplo)                                                            RCR 32 – energie z obnovitelných zdrojů: kapacita připojená k síti (provozní)              RCR 52 – rekultivovaná půda využívaná pro zeleň, sociální bydlení, ekonomické nebo komunitní činnosti                                        RCR 200 – účastníci, kteří začali hledat zaměstnání po ukončení své účasti                  RCR 201 – účastníci v procesu vzdělávání nebo odborné přípravy po ukončení své účasti</t>
  </si>
  <si>
    <t>Univerzita J. E. Purkyně v Ústí nad Labem/UK Praha, FSE UJEP, FZS UJEP, FF UJEP, PřF UJEP, ÚK</t>
  </si>
  <si>
    <t xml:space="preserve">Ústecký a Karlovarský kraj pocházejí poměrně složitou sociální transformací spojenou s postupným útlumem těžby uhlí jako dominantního ekonomického odvětví a s tím spojenými návaznými sociálními a environmetálními výzvami.  Přes dílčí pozitivní změny nadále sledujeme negativní jevy, jako je sociální vyloučení a celkově nižší vzdělanost a kvalifikovanost obyvatelstva v porovnání s celostátním průměrem. UJEP plní roli nejvýznamnější vzdělávací instituce Ústeckého kraje (dále ÚK) a roli klíčového aktéra v socio-ekonomických vztazích (nejen) na regionální úrovni, snaží se maximálně přispívat k rozvoji regionu a řešit aktuální potřeby severozápadních Čech jakožto strukturálně postiženého uhelného regionu.
Ústecký kraj (společně s Karlovarským – dále KVK) se dlouhodobě potýká s vyšší mírou nezaměstnanosti, podprůměrnou úrovní vzdělanosti a záporným migračním saldem vysokoškolsky vzdělaných osob. Ve srovnání se zbytkem ČR se mladá populace z ÚK a KVK v menší míře zapojuje do VŠ vzdělávání a zájem maturantů z ÚK a KVK o VŠ studium je rovněž pod průměrem ČR. Jedním z klíčových problémů rozvoje kraje je dostupnost vysokoškolsky vzdělané pracovní síly, zejména v technických oborech, neboť kvalifikační základnu pro rozvoj ekonomiky průmyslových regionů tvoří zejména studenti technických a přírodovědných oborů. Postupný útlum těžebně-energetického komplexu v těchto uhelných regionech však klade výzvy i pro vysokoškolské vzdělání a rekvalifikaci pracovní síly pro oblast státní správy, služeb, vzdělávání, zdravotnictví, sociální péče a pro rozvoj dalších pomáhajících profesí. ÚK a KVK dále vykazují nejnižší kvalifikovanost učitelů z celé ČR. Nedostatek kvalifikovaných učitelů je pociťován zejména u přírodovědných předmětů a ve výuce cizích jazyků. Míra nezaměstnanosti absolventů VŠ v ÚK sice patří v rámci ČR nejnižším, nicméně i tak její hodnota svědčí o určitém nesouladu z hlediska zaměření vzdělání nebo nedostatečné úrovni výstupních kompetencí absolventů. Průzkumy dokládají, že zaměstnavatelé nejsou spokojeni s kvalitou pracovní síly: absolventům chybí zkušenost s moderními technologiemi a schopnost rychle se naučit a prakticky používat nové stroje a postupy, obecně mají mladí malé či žádné zkušenosti z praxe a mají malou motivaci usilovat o kariéru v technických povoláních.
</t>
  </si>
  <si>
    <t xml:space="preserve">Projekt cílí na několik skupin obyvatelstva, kterých se transformace uhelných regionů bezprostředně dotýká: První z nich jsou jedinci, kteří jsou ohroženi sociálním vyloučením, či jedinci, kteří jsou obtížně uplatnitelní na trhu práce ÚK a KVK z důvodu dlouhodobě nízké zaměstnatelnosti lidí s nižším vzděláním. Vstupní fází bude celkové mapování trendů na trhu práce v UK a KVK, regionální analýza sociálního vyloučení v prostorové i společenské dimenzi. Zároveň proběhne analytická studie vzdělaností a kvalifikační vybavenosti obyvatelstva UK a KVK, a to jak v retrospektivní perspektivě, tak v podobě dílčích predikcí následného vývoje (pomocí scénářů). Tato aktivita bude realizována ve spolupráci s FSE UJEP. Pro tyto jedince bude UJEP, spolu s Centrem celoživotního vzdělávání PF UJEP (CCV PF UJEP), realizovat rekvalifikační kurzy, které budou zaměřené pro tyto osoby, a to včetně aktivního vyhledávání vhodných pracovních míst. Tato aktivita bude zaměřovat i na jedince s mentálním a jiným postižením, kteří mají své uplatnění na pracovním trhu ještě více ztížené. Pro jedince, kteří mají takto ztížené možnosti zaměstnání nebo nejsou zaměstnáni po dobu, kdy již ztratili základní pracovní návyky, budou vytvořeny podporované pracovní pozice s aktivním vedení, abychom ulehčili jejich nástup do pracovního procesu a následně jim pomohli si zaměstnání udržet. Druhou skupinou osob jsou nekvalifikovaní učitelé. ÚK i KVK mají vysoký podíl nekvalifikovaných učitelů a tento trend má spíše zhoršující se tendenci. Je nezbytně nutné aktivně podpořit zvyšování kvalifikace učitelů, a to jak pomocí studia v oblasti pedagogických věd, tak možností dostudování další aprobace. Podpořit je třeba také další vzdělávání učitelů pro zlepšování jejich didaktických a oborových kompetencí. Souběžně s tímto opatřením je nutné budovat ucelen školské struktury, do nichž budou zapojeni i další pedagogičtí pracovníci, jako jsou speciální pedagogové, školní psychologové, sociální pedagogové, vychovatelé, asistenti pedagoga apod. Pro pedagogické pracovníky, studenty i žáky na školách bude vytvořen komplexní systém poradenství, který bude vyvstávat z poradenství psychologického, speciálně pedagogického, sociálně pedagogického a kariérního. V rámci této ucelené poradenské podpory budeme cílit na všechny skupiny tak, abychom podpořili vhodnou studijní a profesní dráhu co nejširší cílové skupině, a to včetně kvalitních prvků ergodiagnostiky (součást pracovního poradenství). Součástí projektu je rozšíření výzkumného centra pro sociální inovaci a inkluzi ve vzdělávání (CSIIV), které bude podporovat jak dané poradenství v oblasti základního a středního školství (spolupráce se školami), tak v oblasti žáků a jedinců s potřebou podpůrných opatření (egodiagnostika, ABA, terapie, Roboterapie u jedinců s autismem, mentálním postižením či NKS). Dané centrum se tak stane unikátním pracovištěm, kde bude rozvíjena spolupráce s předními zahraničními odborníky, přičemž někteří se stanou součástí realizačního týmu pro tvorbu individuálních přechodových plánů (Austrálie, USA). Jako jednu z nejdůležitějších aktivit je nutné zmínit dlouhodobou intervenční činnost na školách, kde je realizováno strategické plánování zaměřené na podporu vytváření inkluzivního vzdělávacího prostředí škol, jejichž pedagogické týmy (často za účasti zástupců rodičů, zřizovatele či spolupracujících subjektů) plánují a následně realizují pro-inkluzivně orientované změny v rámci edukační reality. Rozvoj škol v kontextu vzdělávání žáků ze socioekonomicky znevýhodněného a kulturně odlišného prostředí a žáků s potřebou podpůrných opatření (spolu s poradenstvím, podporovaným zaměstnáváním a rekvalifikací) rozvíjí sociální kompetence a utváří pracovní návyky, které ze střednědobého hlediska eliminuje základní příčinu sociálního znevýhodnění. Na základě zmíněných zkušeností bude na CSIIV UJEP zřízen „think-tank“ pro udržitelné pokračování v podporování regionu v oblasti proinkluzivních změn ve vzdělávací soustavě, včetně vytvoření odborných kapacit pro excelentní výzkumné výsledky pracoviště. </t>
  </si>
  <si>
    <t>Zvyšování kvalifikace a zaměstnanosti - 248 640 000 Kč; 1.6.2021 – 31.12.2027. V projektu bude připravena komplementární podpora, kdy KA1 je v přímé návaznosti na KA02. Skrze CCV PF UJEP dojde ke zvyšování kvalifikace a dalšímu vzdělávání pedagogických pracovníků, rekvalifikace (pro jedince ohrožené sociálním vyloučením a jedince dlouhodobě málo uplatnitelné na trhu práce – obzvláště v kontextu specifik tzv. „uhelného regionu“ při postupné redukci zaměstnanců v uhelném a důlním průmyslu) a vytvoření míst podporovaného zaměstnávání pro jedince s postižením, kteří jsou zvláště obtížně uplatnitelní na trhu práce, a tím obtížně integrovatelní do majoritní společnosti. Vstupní fází bude celkové mapování trendů na trhu práce v UK a KVK, regionální analýza sociálního vyloučení v prostorové i společenské dimenzi. Zároveň proběhne analytická studie vzdělanosti a kvalifikační vybavenosti obyvatelstva UK a KVK, a to jak retrospektivní perspektivě, tak v podobě dílčích predikcí následného vývoje (pomocí scénářů). Tato aktivita bude realizována ve spolupráci s FSE UJEP.</t>
  </si>
  <si>
    <t>Poradenství - 150 000 000,00 Kč; 1. 6. 2021 – 31. 12. 2027. V první fázi příprav bude v rámci UJEP fungovat komplexní systém poradenství, který bude mít jak podpůrný, tak terapeutický charakter. Důležitým aspektem je získání dostatku odborníků pro poradenskou činnost a vytvoření sítě kontaktů pro depistáž jedinců s potřebou poradenské podpory.</t>
  </si>
  <si>
    <t>Podpora rovných příležitostí - 150 000 000 Kč; 1. 6. 2021 – 31. 12. 2027. Aktivita bude pracovat na možnosti integrace či reintegrace jedinců s ohrožením sociálního znevýhodnění do společnosti. Jedná se o primárně výzkumné a podpůrné aktivity, kdy důležitou součástí je zjištění potřeb obyvatel ÚK a KVK, kteří jsou ohroženi sociálním znevýhodněním. Nemalá pozornost bude věnována majoritě obyvatelstva a jejím postojům, vůči osobám se znevýhodněním a možností jejich pozitivní modifikace pro zjednodušení aktivní participace ve společnosti jedincům s postižením, potřebou podpory, či jedincům ohroženým sociálním znevýhodněním. Na úrovni mateřských, základních a středních škol budou realizována opatření formou strategického plánování na školách, které bude mít charakter snižování nerovnosti ve vzdělávání, což je atribut, ve kterém je ÚK dlouhodobě nejhorší v ČR.</t>
  </si>
  <si>
    <t>Ústecký a Karlovarský kraj</t>
  </si>
  <si>
    <t xml:space="preserve">h) zvyšování kvalifikace a rekvalifikace pracovníků                                                        i) pomoc uchazečům o zaměstnání při hledání zaměstnání                                          j) aktivní začleňování uchazečů o zaměstnání      </t>
  </si>
  <si>
    <t>RCR 97 – podporovaná učňovská příprava v malých a středních podnicích                      RCR 98 – pracovníci malých a středních podniků, kteří dokončili další odborné vzdělávání a přípravu (podle druhu dovednosti: technické, řídicí, podnikatelské, zelené nebo jiné dovednosti)                        RCR 200 – účastníci, kteří začali hledat zaměstnání po ukončení své účasti             RCR 201 – účastníci v procesu vzdělávání nebo odborné přípravy po ukončení své účasti RCR 202 – účastníci, kteří získali kvalifikaci po ukončení své účasti                   RCR 203 – účastníci zaměstnaní po ukončení své účasti, včetně osob samostatně výdělečně činných</t>
  </si>
  <si>
    <t xml:space="preserve">Univerzita J. E. Purkyně v Ústí nad Labem/Partneři projektu jsou:
Ústav anorganické chemie AV ČR v Řeži;
Ústav fyzikální chemie J. Heyrovského AVČR v Praze; 
UniCRE a.s. - Unipetrol výzkumně vzdělávací centrum/Nejvýznamnější spolupracující firmy a subjekty, které nejsou spolupříjemci dotace, avšak budou realizovat výstupy projektu:Unipetrol a.s.; Pardam s.r.o. Roudnice nad Labem; Euro Support Czechia Litvínov. V rámci Asociace nanotechnologického průmyslu  a České membránové platformy spolupracujeme v oblasti nanotechnologií a nanomateriálů s firmami: UNIPETROL a.s; Toseda s.r.o. Pardubice;  InoCure s.r.o. Praha; NanoMedical.s.r.o Praha a s Vojenským výzkumným ústavem v Brně, Wasten z.s., Adi Oil s.r.o., IBG Česko s.r.o., E &amp; H services s.r.o.
</t>
  </si>
  <si>
    <t>MATECH – materiály a technologie s vysokým aplikačním potenciálem a celospolečenským dopadem</t>
  </si>
  <si>
    <t xml:space="preserve">Abstrakt: Tento projektový návrh reflektuje priority Evropské komise pro spravedlivou transformaci uhelných regionů a využívá know-how projektového týmu a výzkumné zázemí v oblasti nanomateriálů a nanotechnologií včetně environmentálních technologií a  zohledňuje tyto priority ve svých klíčových výzkumných aktivitách. Současná spolupráce partnerů a jejich připravenost k řešení projektu: Partneři sdružení v projektu MATECH dlouhodobě spolupracují ve špičkovém základním i aplikovaném výzkumu na světové úrovni ve vybraných oblastech chemie a materiálového inženýrství včetně nanomateriálů pro ochranu životního prostředí a medicínské aplikace. UniCRE řešilo v posledních deseti letech řadu projektů odborně zaměřených na oblasti, které jsou předmětem předkládané fiche, z toho řadu ve spolupráci s ostatními partnery předkládaného projektu. Dokladem této spolupráce je řešení společných projektů základního i aplikovaného výzkumu, a to: projekt velké výzkumné infrastruktury NanoEnviCz – nanomateriály pro ochranu životního prostředí a udržitelnou budoucnost, který  řeší společně UJEP, ÚFCH JH a ÚACH a projektu CACTU, který řeší UJEP,  UniCRE  a Unipetrol.  Celou řadu výzkumných projektů řešily společně v minulosti ÚFCH JH, Unipetrol a UJEP. Současný stav technologického a výzkumného zázemí : Výsledkem dosud řešených projektů základního i aplikovaného výzkumu  je know-how a zkušenosti v oblasti přípravy nanomateriálů (nanovlákenných membrán, nanočástic, nanopovrchů a nanostrukturovaných materiálů) pro širokou škálu aplikací od filtračních a separačních medií pro plynové i kapalinové filtrace přes nanomateriály degradující toxické látky, nanopovrchy pro specifické funkce až po biomedicínské aplikace (nové lékové formy, biosenzory pro lékařskou diagnostiku a substráty pro tkáňové inženýrství). Díky dosud řešeným projektům OP VVV, GAČR, TAČR a OP PIK se podařilo na UJEP vybudovat výzkumnou infrastrukturu s laboratorním zařízením pro přípravu nanomateriálů:                           - nová nanovlákenná laboratoř pro přípravu, chemickou modifikaci a diagnostiku nanovlákenných membrán);
- laboratoř pro přípravu a diagnostiku nanopovrchů pro specifické funkce
- laboratoř pro přípravu a chemickou modifikaci nanočástic 
- laboratoř nanotoxikologie a modelových organismů pro testování toxicity nejen nanočástic                                                                                                                                                             Dosavadní výstupy výzkumu v oblasti nanotechnologií a nanomateriálů mají charakter jednak základního výzkumu v podobě publikací v mezinárodních časopisech s vysokým impaktem, a také aplikovaného výzkumu v podobě patentů, užitných vzorů i ověřených technologií ve spolupráci s partnerskými firmami.                                                                                                           Návaznost výzkumu na vzdělávací procesy na UJEP a zajištění lidských zdrojů pro inovace v regionu: Významná je spolupráce partnerů UJEP a ÚACH nejen výzkumu v rámci NanoEnviCz, ale především smluvně zajištěná spolupráce ve vzdělávání v doktorských studijních programech UJEP a to: Environmentální chemie a technologie a Aplikované nanotechnologie. Úzkou a úspěšnou provázanost dokládá řada společných výzkumných projektů, publikací i jiných výsledků výzkumu (patenty, aj.). Výhodná je jednak komplementarita know-how, technického vybavení i vědeckých kapacit. ÚACH spolupracuje se dvěma fakultami UJEP (FŽP, PřF) a nezanedbatelný počet studentů působí krátkodobě i dlouhodobě na pracovišti ÚACH a naopak vědečtí pracovnicí Ústavu působí jako pedagogičtí pracovníci v rámci pregraduálního i doktorského studia na UJEP. Doktorské studijní programy UJEP Environmentální chemie a technologie a Aplikované nanotechnologie jsou akreditovány i zajišťovány společně oběma pracovišti. Významným posílením a rozšířením spolupráce i s dalšími subjekty (např. s fyzikálním ústavem J. Heyrovského) se stalo vybudování společné infrastruktury NanoEnviCZ. Díky ní byly pevně definovány společné směry výzkumu a bylo posíleno technické, vědecké i personální zázemí.           Výzvy plynoucí ze současného stavu pro tento projekt: Na základě dosavadních výsledků výzkumu má projektový tým zvládnuté technologie přípravy výše uvedených nanomateriálů a plánuje zaměřit svoje úsilí na vývoj funkčních jednotek a zařízení pro specifické funkce na bázi těchto nanomateriálů ve spolupráci s průmyslovými partnery. 
</t>
  </si>
  <si>
    <r>
      <t>Cíle projektu MATECH: Sdružit lidské, materiální a výzkumné infrastrukturní zdroje Ústeckého regionu a partnerů do jednoho celku a vytvořit tak výzkumnou základnu pro inovativní materiálové technologie orientované na národní priority a současné globální výzvy s dopadem na posílení inovačního potenciálu lidské zdroje a konkurence- schopnost Ústeckého kraje. MATECH je projekt strategického partnerství pro využití a dobudování výzkumných kapacit zaměřených na současné globální výzvy v oblasti prostředí pro kvalitní život. Strategickým cílem projektu je posílení inovačního potenciálu a konkurenceschopnosti Ústeckého regionu a vytvoření podmínek pro posun zaměření velkoobjemového chemického průmyslu ke speciálním chemikáliím a nanomateriálům s vysokou přidanou hodnotou, což přispěje k celkovému rozvoji Ústeckého regionu.  Strategie k dosažení cíle: Projekt MATECH reflektuje současné priority Evropské komise a Ústeckého kraje a plánuje výstupy v oblastech, vytyčených fondem pro spravedlivou transformaci.</t>
    </r>
    <r>
      <rPr>
        <b/>
        <sz val="10"/>
        <color theme="1"/>
        <rFont val="Calibri"/>
        <family val="2"/>
        <charset val="238"/>
        <scheme val="minor"/>
      </rPr>
      <t xml:space="preserve"> Inovační strategie projektu</t>
    </r>
    <r>
      <rPr>
        <sz val="10"/>
        <color theme="1"/>
        <rFont val="Calibri"/>
        <family val="2"/>
        <charset val="238"/>
        <scheme val="minor"/>
      </rPr>
      <t xml:space="preserve"> je založena na využití zvládnuté technologie přípravy výše uvedených nanomateriálů a plánuje zaměřit svoje úsilí na vývoj funkčních jednotek a zařízení pro specifické funkce na bázi těchto nanomateriálů ve spolupráci s průmyslovými partnery. </t>
    </r>
    <r>
      <rPr>
        <b/>
        <sz val="10"/>
        <color theme="1"/>
        <rFont val="Calibri"/>
        <family val="2"/>
        <charset val="238"/>
        <scheme val="minor"/>
      </rPr>
      <t xml:space="preserve">Způsob řešení </t>
    </r>
    <r>
      <rPr>
        <sz val="10"/>
        <color theme="1"/>
        <rFont val="Calibri"/>
        <family val="2"/>
        <charset val="238"/>
        <scheme val="minor"/>
      </rPr>
      <t xml:space="preserve">spočívá ve vývoji nanokompozitů na bázi nanomateriálů a chemické modifikaci nanomateriálů směřující k využití pro specifické funkce jako je separace odpadních plynů,  selektívní filtrace plynová a kapalinová, záchyt CO2 a vodíku v pyrolýzních plynech, antimikrobiální funkce, selektívní sorpce, transport léčiv v organizmu, senzorika atd. Vývoj bude kombinovat základní a aplikovaný výzkum tak, aby výstupy byly jak originální publikace v mezinárodních časopisech s impaktním fakotrem, tak i patenty, užitné vzory a ověřené technologie ve spolupráci s průmyslovými partnery. Spolupráce s průmyslovými partnery bude klíčová jak ve výzkumu, tak i v realizační fázi při testování funkčnosti zařízení na bázi nanomateriálů a jejich kompozitů.   </t>
    </r>
    <r>
      <rPr>
        <b/>
        <sz val="10"/>
        <color theme="1"/>
        <rFont val="Calibri"/>
        <family val="2"/>
        <charset val="238"/>
        <scheme val="minor"/>
      </rPr>
      <t>Projektový tým:</t>
    </r>
    <r>
      <rPr>
        <sz val="10"/>
        <color theme="1"/>
        <rFont val="Calibri"/>
        <family val="2"/>
        <charset val="238"/>
        <scheme val="minor"/>
      </rPr>
      <t xml:space="preserve"> Projektový tým MATECH zahrnuje: (1) Tým UJEP složený z kooperujících pracovních skupin 4 fakult UJEP: PřF, FŽP, FSI a FSE; (2) tým partnera UniCre; (3) tým partnera ÚFCH JH AVČR a (4) tým partnera ÚACH AVČR v Řeži.                                                                                                                                                                                         </t>
    </r>
    <r>
      <rPr>
        <b/>
        <sz val="10"/>
        <color theme="1"/>
        <rFont val="Calibri"/>
        <family val="2"/>
        <charset val="238"/>
        <scheme val="minor"/>
      </rPr>
      <t xml:space="preserve">Výstupy projektu:                                                                                                                                                                                                                                                              </t>
    </r>
    <r>
      <rPr>
        <sz val="10"/>
        <color theme="1"/>
        <rFont val="Calibri"/>
        <family val="2"/>
        <charset val="238"/>
        <scheme val="minor"/>
      </rPr>
      <t xml:space="preserve"> - Výzkumná infrastruktura a výzkumný tým na světové úrovni v Ústeckém regionu;
- Funkční jednotky a zařízení na bázi chemicky modifikovaných nanomateriálů a nanokompozitů využitelné v široké škále aplikací, zejména pak v ochraně životního prostředí – snižování emisí z průmyslových pyrolýzních procesů, při recyklačních technologiích, v úpravě odpadních a povrchových vod, v remediačních technologiích …</t>
    </r>
    <r>
      <rPr>
        <b/>
        <sz val="10"/>
        <color theme="1"/>
        <rFont val="Calibri"/>
        <family val="2"/>
        <charset val="238"/>
        <scheme val="minor"/>
      </rPr>
      <t xml:space="preserve">
</t>
    </r>
    <r>
      <rPr>
        <sz val="10"/>
        <color theme="1"/>
        <rFont val="Calibri"/>
        <family val="2"/>
        <charset val="238"/>
        <scheme val="minor"/>
      </rPr>
      <t>- Nové lékové formy a biosenzory pro lékařskou diagnostiku; nanomateriály jako substráty a opěrné konstrukce pro tkáňové inženýrství 
- Nové technologie pro „zelené chemikálie“ a cirkulární ekonomiku.
- Materiály pro vodíkovou energetiku
- Inovativní funkční povrchy pro specifické funkce pro širší škálu využití od medicínských aplikací až po strojírenství.</t>
    </r>
    <r>
      <rPr>
        <b/>
        <sz val="10"/>
        <color theme="1"/>
        <rFont val="Calibri"/>
        <family val="2"/>
        <charset val="238"/>
        <scheme val="minor"/>
      </rPr>
      <t xml:space="preserve">
</t>
    </r>
    <r>
      <rPr>
        <sz val="10"/>
        <color theme="1"/>
        <rFont val="Calibri"/>
        <family val="2"/>
        <charset val="238"/>
        <scheme val="minor"/>
      </rPr>
      <t xml:space="preserve">   </t>
    </r>
  </si>
  <si>
    <t>Dobudování a inovace výzkumné základny UJEP a partnerů - 1 200 000 000 Kč; 2021-2025. Výstupem bude dobudování a inovace výzkumné infrastruktury včetně posílení lidských zdrojů v nových technologiích. Finance zahrnují pouze investiční náklady celého projektu. Zodpovídat budou garanti jednotlivých odborných aktivit. Položka zahrnuje nejen inovace a dobudování laboratoří UJEP a partnerů, ale i stavební úpravy partnera UniCRE s.r.o. na sídle UniCre „v zámečku „ v Ústí nad Labem.</t>
  </si>
  <si>
    <t xml:space="preserve">Vývoj nanomateriálů a jejich kompozitů pro ochranu životního prostředí - 400 000 000 Kč; 2021-2027. Výstupem budou chemicky modifikované polymerní nanovlákenné membrány pro záchyt a separaci pyrolýzních plynů a jejich další využití a katalyzátory pro pyrolýzní procesy při recyklaci odpadů včetně bio-odpadů.
Nanomateriály pro smart textilie pronochrannéoděvy a masky z nanokompoziních textilií rozkládajících toxické obzvláště nebezpečné látky; Nanomateriály pro remediační technologie, metodiky monitoringu znečištění životního prostředí….. Finanční náklady zahrnují neinvestiční prostředky mzdové na posílení a udržitelnost lidských zdrojů, materiálové a provozní náklad a zohledňují počet partnerů a velikost týmu této aktivity. 
</t>
  </si>
  <si>
    <t xml:space="preserve">Nanomateriály pro medicínské aplikace - 350 000 000 Kč; 2021-2027. Výstupem budou biosenzory pro analýzu tělových tekutin a nové lékové formy na bázi nanostrukturovaných materiálů, nové postupy pro tkáňové inženýrství…. Finanční náklady zahrnují neinvestiční prostředky mzdové na posílení a udržitelnost lidských zdrojů, materiálové a provozní náklady a zohledňují počet partnerů a velikost týmu této aktivity. </t>
  </si>
  <si>
    <t xml:space="preserve">Výzkum chemických procesů transformace surovinových zdrojů v regionu na zelené chemikálie a dopady těchto technologií na životní prostředí, materiály pro energetiku (uskladnění vodíku) - 400 000 000 Kč; 2021-2027. Výstupem budou nové technologie výroby chemikálií z odpadních polymerů a biomasy, přičemž ke štěpení složitých organických molekul bude využit proces pyrolýzy, včetně pyrolýzy katalyzované, s cílem dosáhnout lepšího výtěžku požadovaných produktů. Nedílnou součástí výzkumu bude i výzkum technologií na zpracování produktů pyrolýzy. Finanční náklady zahrnují neinvestiční prostředky mzdové na posílení a udržitelnost lidských zdrojů, materiálové a provozní náklady a zohledňují počet partnerů a velikost týmu této aktivity. </t>
  </si>
  <si>
    <t>Počítačový design nanostruktur a nanomateriálů a simulace procesů v nanorozměrech, tvorba prediktivních modelů a analýza velkých datových souborů - 120 000 000 Kč; 2021-2027. Tato aktivita je významnou podporou pro ostatní technologické aktivity a její výstupy jako predikce vlastností a chování nanomateriálů budou sloužit technologům pro optimalizaci technologií a vyloučení slepých cest v chemických technologiích. Výstupem jsou kromě úspory času, energie a materiálu pro technology i nové metodiky pro počítačový design nanomateriálů a nanostruktur.</t>
  </si>
  <si>
    <t xml:space="preserve">Ekonomické aspekty technologické transformace - 120 000 000 Kč; 2021 - 2027. Ekonomické aspekty technologické transformace. Tato aktivita zahrnuje:  Regulatorní bariéry moderních technologií a inovací v kontextu technologií MATECH; Socioekonomické hodnocení dopadů a efektivita navrhovaných opatření, technologií a produktů; Spolupráce s firmami z regionu, zejména na přípravě projektů – studie proveditelnosti, finanční analýzy; management projektu.  </t>
  </si>
  <si>
    <r>
      <t xml:space="preserve">Připravenost z hlediska technologického, vědeckého i personálního: </t>
    </r>
    <r>
      <rPr>
        <sz val="10"/>
        <color theme="1"/>
        <rFont val="Calibri"/>
        <family val="2"/>
        <charset val="238"/>
        <scheme val="minor"/>
      </rPr>
      <t xml:space="preserve">Díky projektu velké výzkumné infrastruktury NanoEnviCz : „Nanomateriály pro ochranu životního prostředí a udržitelnou budoucnost“ (LM2015073) který řeší výzkumné týmy PřF a FŽP ve spolupráci s ÚACH a ÚFCH JH byla na UJEP vybudována výzkumná základna pro nanotechnologie a nanomateriály pro širokou škálu využití od ochrany životního prostředí přes strojírenství až po biomedicínské aplikace. Technologie, které jsme vybudovali, jsou využitelné jak pro chemicky modifikované membrány pro záchyt pyrolýzních plynů a snižování emisí, membrány pro úpravu povrchových a odpadních vod, smart textilie pro ochranu proti toxickým látkám a mikroorganizmům včetně COVID19 až po medicínské využití. </t>
    </r>
    <r>
      <rPr>
        <b/>
        <sz val="10"/>
        <color theme="1"/>
        <rFont val="Calibri"/>
        <family val="2"/>
        <charset val="238"/>
        <scheme val="minor"/>
      </rPr>
      <t xml:space="preserve">Dosavadní výstupy výzkumu v oblasti nanomateriálů: </t>
    </r>
    <r>
      <rPr>
        <sz val="10"/>
        <color theme="1"/>
        <rFont val="Calibri"/>
        <family val="2"/>
        <charset val="238"/>
        <scheme val="minor"/>
      </rPr>
      <t xml:space="preserve">Ve výše uvedených oblastech výzkumu máme díky úspěšně řešeným projektům výstupy nejen ve formě publikací v mezinárodních vysoce impaktovaných časopisech ale i ve formě patentů, užitných vzorů a  ověřených technologií. Seznamy těchto úspěšně řešených projektů i výstupů dodáme do detailní projektové žádosti. </t>
    </r>
    <r>
      <rPr>
        <b/>
        <sz val="10"/>
        <color theme="1"/>
        <rFont val="Calibri"/>
        <family val="2"/>
        <charset val="238"/>
        <scheme val="minor"/>
      </rPr>
      <t>Běžící spolupráce s aplikační sférou:</t>
    </r>
    <r>
      <rPr>
        <sz val="10"/>
        <color theme="1"/>
        <rFont val="Calibri"/>
        <family val="2"/>
        <charset val="238"/>
        <scheme val="minor"/>
      </rPr>
      <t xml:space="preserve"> Významným faktorem z hlediska připravenosti je navázaná spolupráce UJEP s aplikační sférou, která zajišťuje transfer technologií do praxe a to: s Asociací nanotechnologického průmyslu ČR, Unipetrol a.s. Litvínov, Pardam s.r.o, Roudnice n.L.., InoCure s.r.o. Praha, Euro Support  Manufacturing Czechia s.r.o. Litvínov, Toseda s.r.o. Pardubice, Adi Oil s.r.o., Wasten z.s., IBG Česko s.r.o., E &amp; H services a.s.</t>
    </r>
  </si>
  <si>
    <t>Ústí nad Labem, Ústecký kraj, partneři a firmy spolupracující na realizaci výstupů výzkumu v Ústeckém kraji: Unipetrol a.s.,  Pardam s.r.o. Roudnice nad Labem, Euro Support Manufacturing Czechia, s.r.o. Litvínov; mimo Ústecký kraj: InoCure s.r.o. Praha, Toseda s.r.o. Pardubice, NanoMedicals.r.o. Praha</t>
  </si>
  <si>
    <t>2 590 </t>
  </si>
  <si>
    <t xml:space="preserve">c) investice do výzkumu a inovací a podpora přenosu pokročilých technologií                      d) investice do zavádění technologií a infrastruktur pro cenově dostupnou čistou energii, do snižování emisí skleníkových plynů, energetické účinnosti a energie z obnovitelných zdrojů                                       f) investice do obnovy a dekontaminace lokalit, rekultivace půdy a projektů pro nové využití                                                               g) investice do posílení oběhového hospodářství mimo jiné předcházením vzniku odpadů, jejich snižováním, účinným využíváním zdrojů, opětovným používáním a recyklací   </t>
  </si>
  <si>
    <t xml:space="preserve">RCR01 – pracovní místa vytvořená v podporovaných subjektech/Plánovaná cílová hodnota                                                           RCR 06 – patentové přihlášky předložené Evropskému patentovému úřadu                      RCR 29 – odhadované emise skleníkových plynů z činností uvedených v příloze I směrnice 2003/87/ES v podporovaných podnicích                                                      RCR 31 – celkové množství vyrobené energie z obnovitelných zdrojů (z toho: elektřina, teplo)                                                           RCR 47 – recyklovaný odpad                        RCR 48 – recyklovaný odpad používaný jako surovina                                                        RCR 52 – rekultivovaná půda využívaná pro zeleň, sociální bydlení, ekonomické nebo komunitní činnosti   </t>
  </si>
  <si>
    <t>Benefity projektu pro region: Je třeba zdůraznit, že materiály a technologie vyvíjené v rámci projektu budou dotaženy do praktických aplikací na rozdíl od předchozích projektů, které měly charakter spíše základního výzkumu. Garantem transferu technologií jsou výše uvedené spolupracující firmy. Výstupy projektu budou mít synergický efekt a vazbu na další plánované projekty regionu tj. do oblasti energetiky a ochrany životního prostředí (tj. materiály a technologie pro zelenou chemii, snižování emisí a vodíkovou energetiku.) Významným přínosem pro region je dopad projektu na vzdělávací programy univerzity UJEP a na zajištění lidských zdrojů pro inovace v regionu.</t>
  </si>
  <si>
    <r>
      <t>TERMO Děčín a.s./</t>
    </r>
    <r>
      <rPr>
        <b/>
        <sz val="10"/>
        <color rgb="FFFF0000"/>
        <rFont val="Calibri"/>
        <family val="2"/>
        <charset val="238"/>
        <scheme val="minor"/>
      </rPr>
      <t>MVV, RINGEN, Město Děčín, ČVUT</t>
    </r>
  </si>
  <si>
    <t>Děčín je městem kde se od počátku dvacátého prvního století využívá k vytápění objektů částečně i OZE v podobě kombinace geotermální energie a ohřevu pomocí tepelných čerpadel. Tento moderní systém pokrývá cca. 30% spotřeby objektů napojených na SZTE. Ve městě je však problematické rozložení zdrojové základny, v podobě několika menších zdrojů. Dalším problémem, který je řešen ve spolupráci s městem a ČVUT je problematika energetického využití komunálního odpadu, který by se mohl stát jedním ze zdrojů energie pro vytápění a výrobu elektrické energie pro město. Zároveň by vyřešil problematiku jeho likvidace a přispěl k diversifikaci palivové základny, kdy v současnosti jsou kromě geotermální energie používána pouze fosilní paliva.</t>
  </si>
  <si>
    <t xml:space="preserve">Přípravná fáze - 2022 -2025;                                                                                                        1. Detailní analýza proveditelnosti projektu ve vazbě na stávající a uvažovanou palivovou základnu zasazenou do kontextu finanční návratnosti a dlouhodobé efektivity provozu.
 - je třeba zvážit následující relevantní zdroje: další využitelnost plynu, geotermální energie s využitím tepelných čerpadel-její další provoz a efektivita, sluneční energie, energetické využití komunálního nebo dále netříditelného odpadu, energetické úložní  systémy.                2. Analýza potenciálu energetických úspor systému centrálního zásobování teplem (topný harmonogram + síť) a návrh jeho řízení.
3. Analýza potenciálu energetických úspor veřejných budov a bytových dom 4. Předběžná analýza procesu EIA - očekávané dopady různých scénářů / alternativ
5. Studie předběžné proveditelnosti různých zdrojů / kombinací veřejných konzultací a jejich dopad na energetické a klimatické cíle města Litoměřice (SECAP)
6. Komunikační strategie vůči hlavním cílovým skupinám - široká veřejnost, politici, koncoví uživatelé, podniky, potenciální noví uživatelé                                                                            7. Veřejné kampaně (diskuze) o přechodu na nový systém zásobování teplem.
8. Finanční a ekonomická analýza různých zdrojů / kombinací s ohledem na předpokládaná opatření na ochranu klimatu (uhlíkové daně, ETS atd.)
9. Studie proveditelnosti  propojení topných soustav.
10. Analýza proveditelnosti výstavby a ekonomického využití Hydroponie za využití odpadního tepla z výroby.
11. Analýza stávající sítě dálkového vytápění v Děčíně a projektová dokumentace nezbytných změn v systému centrálního zásobování teplem.
12. Analýza rizik (v oblasti technických, ekonomických a komunikačních ) navrhovaných řešení.
</t>
  </si>
  <si>
    <t>Realizační fáze - 2025 - 2028. Předmětem realizace je vybudování a modernizace  zdroje výroby tepelné energie  (dohřívací, špičkový a nouzový) k základnímu zdroji (základním zdrojem je uvažován modernizovaný geotermální vrt a ZEVO). Vybudování hydroponie pro ekologicky šetrné pěstování plodin.</t>
  </si>
  <si>
    <t>2025 - 2030</t>
  </si>
  <si>
    <t>Město Děčín</t>
  </si>
  <si>
    <t xml:space="preserve">750 – 850 </t>
  </si>
  <si>
    <t xml:space="preserve">c) investice do výzkumu a inovací a podpora přenosu pokročilých technologií                     d) investice do zavádění technologií a infrastruktur pro cenově dostupnou čistou energii, do snižování emisí skleníkových plynů, enegetické účinnosti a energie z obnovitelných zdrojů                                       g) investice do posílení oběhového hospodářství mimo jiné předcházením vzniku odpadů, jejich snižováním, účinným využíváním zdrojů, opětovným používáním a recyklací                                                          h) zvyšování kvalifikace a rekvalifikace pracovníků                                                        l) investice do udržitelné místní mobilty včetně dekarbonizace sektoru místní dopravy. </t>
  </si>
  <si>
    <t xml:space="preserve">Plánovaná cílová hodnota indikátoru RCR01 (počet nových pracovních míst díky realizaci projektu) - 30.                                                   RCR 03 – malé a střední podniky zavádějící inovace produktů nebo procesů                    RCR 05 – malé a střední podniky provádějící vnitropodnikové inovace                             RCR 31 – celkové množství vyrobené energie z obnovitelných zdrojů (z toho: elektřina, teplo)                                                           RCR 32 – energie z obnovitelných zdrojů: kapacita připojená k síti (provozní)               RCR 46 – počet obyvatel, kteří využívají zařízení na recyklaci odpadu a systémy pro nakládání s drobným odpadem                    RCR 47 – recyklovaný odpad                       RCR 48 – recyklovaný odpad používaný jako surovina                                                        RCR 49 – využitý odpad                                RCR 50 – počet obyvatel, kteří mají prospěch z opatření pro kvalitu ovzduší   </t>
  </si>
  <si>
    <t>Jedná se zatím o první verzi, která bude dále upřesňována.</t>
  </si>
  <si>
    <t xml:space="preserve">Česká geologická služba/Partneři projektu: ČVUT – Centrum energeticky efektivních budov UCEEB
Univerzita J.E. Purkyně
Přírodovědecká fakulta UK
Geofyzikální ústav AV ČR
Ústav struktury a mechaniky hornin AV ČR
Ústav geoniky AV ČR
Technická univerzita v Liberci
ČVUT – Centrum experimentální geotechniky
MVV Energie CZ – výtopna Litoměřice
Vybraní aplikační garanti z vrtného a energetického sektoru – GOETERN, GEROTOP ad., město Litoměřice
</t>
  </si>
  <si>
    <t xml:space="preserve">Regiony EU procházejí tzv. energetickou tranzicí, tj. přechodem od spalování fosilních paliv k obnovitelným (OZE) či alternativním zdrojům. Tento zásadní technologický posun představuje řadu výzev. Zejména, jak zajistit dostatek energie z nových bezuhlíkových zdrojů, jak je udělat finančně dostupné, bezpečné a dlouhodobě udržitelné. Zároveň přináší výzvy společenské, zejm. vzdělávání a adaptace pracovní síly na nové odborné pozice, ztráta původních profesí, akceptace nových technologií místní komunitou (tzv. nimby efekt)  apod. Tyto výzvy vyžadují úzkou spolupráci akademických a vědeckých pracovišť v širokém spektru přírodovědných, technických a sociálních disciplín, veřejné správy (obce, města, kraje, stát) a komerční sféry. Jedním z široce dostupných, ale dosud prakticky zcela opomíjených, obnovitelných zdrojů energie vhodných pro energetickou transformaci je energie Země, neboli geotermální energie, kterou lze získávat z různých hloubek (stovky metrů až kilometry) a s využitím různých technologií. Horninové prostředí je však efektivní i pro chlazení a ukládání přebytečné energie a její zpětné získávání, typicky v kombinaci se solárními či větrnými zdroji, čímž dochází k vyrovnávání nežádoucích výkyvů. V České republice však dosud nebyly vytvořeny dostatečné podmínky pro pokročilý výzkum využití tohoto zdroje, jeho testování v kombinaci s dalšími OZE, pilotní ověření a následně širší uplatnění v praxi pro účely vytápění, chlazení i výrobu elektřiny. Předkládaný projekt řeší tuto potřebu rozvojem existující výzkumné infrastruktury pro geotermální energii RINGEN (Research Infrastructure for Geothermal Energy) v Litoměřicích a její transformací/upgrade na Centrum geoenergií. </t>
  </si>
  <si>
    <t>Pilotní hlubinný geotermální EGS výměník 2 km s potenciálním výkonem cca 0,5 MWte pro účely dalšího testování, rozšíření a replikace v dalších lokalitách - 2021 - 2023; 90 mil. Kč. Aktivita bude zaměřena na odvrtání nového geotermálního vrtu do hloubky cca 2 km a vytvoření podzemního geotermálního puklinového výměníku technologií EGS, umožňujícího extrakci zemského tepla a jeho energetické využití např. v budově výzkumného centra či dalších objektech</t>
  </si>
  <si>
    <t xml:space="preserve">Experimentální akumulační systém různě hlubokých termovrtů kombinující technologie akumulace v rozdílných hloubkách a horninových prostředích - 2021 - 2022; 50 mil. Kč. Aktivita bude zaměřena na realizace experimentálních polí 50-100 termovrtů v rozsahu cca 50-200 m, jejich osazení monitorovací technikou a propojení se zdrojem energie (viz aktivita č. 3)   </t>
  </si>
  <si>
    <t>Integrovaný systém solární energie s využitím hybridních fotovoltaických panelů (FV) - 2022 - 2024; 50 mil. Kč. Aktivita bude zaměřena na vybudování nové generace fotovoltaické elektrárny na střeše výzkumného centra RINGEN s využitím tzv. hybridních (chlazených) FV panelů umožňujících generovat teplo i elektřinu a tuto energii ukládat do horninového prostředí a zpětně odebírat ve formě tepelné energie prostřednictvím termovrtů napojených na tepelná čerpadla (vit aktivita č. 2). Klíčovou součástí bude monitoring tepelného toku (výměny energie v hornině), optimalizace využití tepla a elektřiny z panelů v závislosti na podmínkách okolního prostředí a potřebě energie v budově a kalibrace celého systému pro zvýšení jeho účinnosti.</t>
  </si>
  <si>
    <t>Pilotní hlubinný geotermální EGS výměník 5 km s potenciálním výkonem cca 1-5 MWte pro účely dalšího testování a napojení do systému CZT - 2023 - 2025; 1100 mil. Kč. Aktivita bude navazovat na aktivitu č. 1 a bude zaměřena na odvrtání 2 geotermálních vrtů do cílové hloubky 3,5-5 km a vytvoření podzemního geotermálního puklinového výměníku technologií EGS, umožňujícího extrakci zemského tepla a jeho energetické využití v systému centrálního zásobování teplem (CZT).</t>
  </si>
  <si>
    <t>Upgrade technologického vybavení výzkumné infrastruktury a rozšíření zázemí - 2021 - 2022; 35 mil. Kč. Aktivita bude zaměřena na nezbytné doplnění chybějícího vybavení či jeho upgrade/modernizaci a jeho instalaci do laboratoří RINGENu.</t>
  </si>
  <si>
    <t>Rozvoj mezinárodního výzkumného a vzdělávacího týmu - 2021 - 2025; 50 mil Kč. Aktivita bude zaměřena na rozšíření, resp. adaptaci současného odborného týmu s ohledem na rozšíření výzkumných oblastí, aplikaci do praxe, výuku a mezinárodní charakter spolupráce.</t>
  </si>
  <si>
    <t>Management, rozvoj lidských zdrojů, mezinárodní spolupráce, smluvní výzkum, marketing, provoz - 2021 - 2025; 25 mil. Kč. Aktivita bude zaměřena na sestavení řídícího týmu, nastavení systému řízení jednotlivých aktivit a výzkumných týmů, nábor nových expertů doma i v zahraničí, rozvoj spolupráce s byznys sektorem a potenciálními uživateli výsledků projektu, zajištění běžného provozu Centra, vyhledávání nových zdrojů financování pro jeho další rozvoje ad.</t>
  </si>
  <si>
    <t>Litoměřice, Ústecký kraj</t>
  </si>
  <si>
    <r>
      <t>1.25- 1.4 mld.</t>
    </r>
    <r>
      <rPr>
        <b/>
        <sz val="10"/>
        <color theme="1"/>
        <rFont val="Calibri"/>
        <family val="2"/>
        <charset val="238"/>
        <scheme val="minor"/>
      </rPr>
      <t xml:space="preserve"> Fáze I </t>
    </r>
    <r>
      <rPr>
        <sz val="10"/>
        <color theme="1"/>
        <rFont val="Calibri"/>
        <family val="2"/>
        <scheme val="minor"/>
      </rPr>
      <t xml:space="preserve">(150-300 mil Kč) – pilotní projekt energetického využití horninového prostředí pro jímání a ukládání energie v mělkých a středních hloubkách 100-2000 m        </t>
    </r>
    <r>
      <rPr>
        <b/>
        <sz val="10"/>
        <color theme="1"/>
        <rFont val="Calibri"/>
        <family val="2"/>
        <charset val="238"/>
        <scheme val="minor"/>
      </rPr>
      <t xml:space="preserve">Fáze II </t>
    </r>
    <r>
      <rPr>
        <sz val="10"/>
        <color theme="1"/>
        <rFont val="Calibri"/>
        <family val="2"/>
        <scheme val="minor"/>
      </rPr>
      <t>(1,1 mld. Kč) – pilotní projekt energetického využití horninového prostředí pro jímání zemského tepla ve velkých hloubkách 3,5-5 km</t>
    </r>
  </si>
  <si>
    <r>
      <t xml:space="preserve">Strukturální transformace a diverzifikace ekonomiky - nelze v tuto chvíli kvantifikovat   Vytváření pracovních míst a hospodářský růst - nelze v tuto chvíli kvantifikovat               Vývoj pokročilých technologií               Zlepšení energetické účinnosti a transformace energetického systému   Inteligentní rozvoj měst a odolnost        Pozitivní dopad na cíle v oblasti životního prostředí a změny klimatu     </t>
    </r>
    <r>
      <rPr>
        <b/>
        <sz val="10"/>
        <color rgb="FFFF0000"/>
        <rFont val="Calibri"/>
        <family val="2"/>
        <charset val="238"/>
        <scheme val="minor"/>
      </rPr>
      <t xml:space="preserve"> </t>
    </r>
  </si>
  <si>
    <t xml:space="preserve">Plánovaná cílová hodnota indikátoru RCR01 (počet nových pracovních míst díky realizaci projektu) - nelze v tuto chvíli kvantifikovat; bude se jednat max. o řády jednotek nebo malých desítek kvalifikovaných pozic           RCR 02 – soukromé investice ve srovnatelné výši jako podpora z veřejných zdrojů (z toho: granty, finanční nástroje) – očekávají se investice, ale pravděpodobně ne ve srovnatelné výši jako dotace                       RCR 03 – malé a střední podniky zavádějící inovace produktů nebo procesů                    RCR 05 – malé a střední podniky provádějící vnitropodnikové inovace                               RCR 06 – patentové přihlášky předložené Evropskému patentovému úřadu – předpokládá se                                             RCR 31 – celkové množství vyrobené energie z obnovitelných zdrojů (z toho: elektřina, teplo) - nelze v tuto chvíli kvantifikovat      RCR 32 – energie z obnovitelných zdrojů: kapacita připojená k síti (provozní) – nelze v tuto chvíli kvantifikovat                               RCR 50 – počet obyvatel, kteří mají prospěch z opatření pro kvalitu ovzduší – odhadem 30 tis.      </t>
  </si>
  <si>
    <t>Palivový kombinát Ústí, státní podnik/Není v současnosti definováno</t>
  </si>
  <si>
    <t>V důsledku plánovaného ukončování hnědouhelné těžby je očekáván zásadní pokles výroby v energetické bilanci ČR. Výstavba solárních elektráren (FVE) v oblastech bývalých dolů je běžně rozšířeným řešením nakládání s rekultivovanou plochou a realizací investic do obnovitelné energie.</t>
  </si>
  <si>
    <t xml:space="preserve">Přípravná fáze: a) 10 mil. Kč; b) 132 mil. Kč; 2021 - 2027. 
a) Studie proveditelnosti Realizace výstavby solárních energetických parků na plánovaných plochách hydrických rekultivací a na rekultivovaných plochách
b) Pilotní projekt plovoucí solární parky
</t>
  </si>
  <si>
    <t>Realizační fáze: 85,1 - 144,9 mld. Kč; 2032 a dále.  Instalace FVE v lokalitách.</t>
  </si>
  <si>
    <t>Ústecký kraj / lokality současných a budoucích hydrických rekultivací zbytkových jam</t>
  </si>
  <si>
    <t>85,1 - 144,9 mld. Kč, při využití maximálního potenciálu ve všech lokalitách (z důvodu nejdřívějšího termínu zatápění bude 1.etapou lokalita ČSA, která činí 15-23.6 mld. Kč)</t>
  </si>
  <si>
    <t xml:space="preserve">b) investice do zakládání nových podniků, mimo jiné prostřednictvím podnikatelských inkubátorů a poradenských služeb;                d) investice do zavádění technologií a infrastruktur pro cenově dostupnou čistou energii, do snižování emisí skleníkových plynů, energetické účinnosti a energie z obnovitelných zdrojů                                        f) investice do obnovy a dekontaminace lokalit, rekultivace půdy a projektů pro nové využití  </t>
  </si>
  <si>
    <t xml:space="preserve">Plánovaná cílová hodnota indikátoru RCR01 (počet nových pracovních míst díky realizaci projektu)                                                      RCR 31 – celkové množství vyrobené energie z obnovitelných zdrojů (elektřina)                RCR 52 – rekultivovaná půda využívaná pro zeleň, sociální bydlení, ekonomické nebo komunitní činnosti   </t>
  </si>
  <si>
    <t>Elektroenergetika České republiky prochází v posledním období a projde v příštích letech velkým přerodem, se kterým je mj. spojen rozvoj výstavby obnovitelných zdrojů elektřiny (OZE), zejména pak fotovoltaických a větrných elektráren, a postupný útlum výroby elektřiny v uhelných elektrárnách. Nedílnou součásti skladby výrobních zdrojů elektřiny v ČR a jejich akumulace jsou také přečerpávací vodní elektrárny (PVE). Jejich významnou rolí je poskytovat elektrizační soustavě statické a dynamické (podpůrné) služby.</t>
  </si>
  <si>
    <t xml:space="preserve">Přípravná fáze: Cca 20 mil. Kč; 2021-2022. Studie připojitelnosti a 
Studie proveditelnosti doporučených technických řešení PVE v lokalitě ČSA po roce 2030.
</t>
  </si>
  <si>
    <t>Realizační fáze: 18,41 mld. Kč; 2029 - 2034. Výběr zhotovitele, realizace výstavby díla a uvedení do provozu PVE ČSA.</t>
  </si>
  <si>
    <t xml:space="preserve">Z pohledu věcného byla k 30.6. 2020 zpracovaná Technicko-ekonomická studie nových PVE v lokalitách současných a bývalých povrchových hnědouhelných lomů. Výsledky studie byly podpořeny nositelem akce (PKÚ, s. p.) i jeho zřizovatelem (MPO) a v červenci 2020 byl zpracován návrh materiálu pro Vládu ČR.
Akce běží pod interním označením A666 (vč. plánované studie proveditelnosti pro rok 2021). Záměr je dále předložit souhrnný materiál Vládě ČR ke schválení dalšího postupu do konce roku 2020. 
Více informací k počátečnímu zadání je v Usnesení Vlády č. 421/2019 a tiskové zprávě MPO z 16.8.2019: https://www.mpo.cz/cz/rozcestnik/pro-media/tiskove-zpravy/mpo-chce-propojit-jezera-vznikla-rekultivaci-hnedouhelnych-dolu-a-lomu--248294/ 
</t>
  </si>
  <si>
    <t>Most/Ústecký kraj</t>
  </si>
  <si>
    <t>V průběhu následujících let po ukončení hornické činnosti je v lomech ČSA, Vršany, Libouš a Bílina v Severočeské hnědouhelné pánvi plánováno vytvoření rozsáhlých vodních ploch a rekultivací. Při současném způsobu zahrazení následků hornické činnosti zatopením zbytkových jam hnědouhelných lomů by vznikala samostatná izolovaná a jezera mnohdy bez přirozených přítoků/odtoků. (Viz jezero Most). U nepropojených hydrických rekultivací a při uvažování klimatických změn by v konečném výsledku vznikla situace, že by hladiny tří jezer  (ČSA, Vršany a Most) z pěti jezer nebyly udržitelné bez dodatečné externí dotace vody, což s sebou přináší významné náklady na pravidelné dopouštění. Navíc bez možnosti využití zásobní funkce jezer pro další vodohospodářské a jiné účely a bez energetického potenciálu.</t>
  </si>
  <si>
    <t>Přípravná fáze: 8-10 mil.. Kč; 2021. Studie proveditelnosti realizace propojené vodohospodářské soustavy současných a budoucích hydrických rekultivací.</t>
  </si>
  <si>
    <t>Realizační fáze: 0,638 – 1,52 mld. Kč; 2026 - 2050. Výstavba vodohospodářského propojení a staveb, přivaděčů, malých vodních elektráren.</t>
  </si>
  <si>
    <t>Ústecký kraj/lokality současných a budoucích hydrických rekultivací zbytkových jam</t>
  </si>
  <si>
    <t>0,638 – 1,52 mld. Kč, bude předmětem dopřesňování.</t>
  </si>
  <si>
    <t>VODAMIN III bude plynule navazovat na probíhající projekt „VODAMIN II – Potenciály nebezpečí a využití důlních vod pro zkvalitnění přeshraniční ochrany vod v severních Čechách a Krušnohoří v povodí řeky Labe“, jehož cílem je zkvalitnění ochrany povrchových a podzemních vod před vlivem důlních a výsypkových vod za pomocí vybudování monitorovací sítě. Zároveň zajištění odborné spolupráce k zajištění ochrany povrchových a podzemních vod ve společné česko-saské příhraniční oblasti a současně stanovení možnosti využití geotermálního potenciálu důlních vod. Na základě zjištěných skutečností bude i do budoucna nutné se problematikou důlních vod v mostecké pánvi systémové zaobírat. Bude velmi důležité nejen ke stávajícímu klimatologickému vývoji, ale zejména k plánovaným sanačním a rekultivačním pracím na jednotlivých těžebních lokalitách pokračovat v obdobných projektech za účelem komplexního pochopení dané problematiky. Prostřednictvím intenzivní práce v oblasti problematiky povrchových a důlních vod dojde ke zlepšení přirozených základních podmínek pro život v dotčeném území.</t>
  </si>
  <si>
    <r>
      <t xml:space="preserve">Vodamin III bude rozšiřovat stávající monitorovací síť v severních Čechách, a to směrem na západ od lomu ČSA.                                                                                             </t>
    </r>
    <r>
      <rPr>
        <b/>
        <sz val="10"/>
        <color theme="1"/>
        <rFont val="Calibri"/>
        <family val="2"/>
        <charset val="238"/>
        <scheme val="minor"/>
      </rPr>
      <t xml:space="preserve">Odborné práce:                                                                                                                                                                                                                                                                   </t>
    </r>
    <r>
      <rPr>
        <sz val="10"/>
        <color theme="1"/>
        <rFont val="Calibri"/>
        <family val="2"/>
        <scheme val="minor"/>
      </rPr>
      <t xml:space="preserve">- Rekognoskace, rešerše - využití stávajících vrtů a zjištění jejich stavu
- 3D Model stařin, model proudění vody ve stařinách - predikce chování HPV při zatápění jezera ČSA
- Podzemní přítoky - důležité z hlediska vodohospodářské bilance jezer
- Kvalita vod - možnosti využití jako zdroj vody
- Geotermální využití stařin
- Dálkový přenos SigFox – propojení do ISPKÚ                                                                                                                                                                                                      </t>
    </r>
    <r>
      <rPr>
        <b/>
        <sz val="10"/>
        <color theme="1"/>
        <rFont val="Calibri"/>
        <family val="2"/>
        <charset val="238"/>
        <scheme val="minor"/>
      </rPr>
      <t xml:space="preserve"> Technické práce: </t>
    </r>
    <r>
      <rPr>
        <sz val="10"/>
        <color theme="1"/>
        <rFont val="Calibri"/>
        <family val="2"/>
        <charset val="238"/>
        <scheme val="minor"/>
      </rPr>
      <t xml:space="preserve">                                                                                                                                                                                                                                                                - Nové vrty - doplnění monitorovací sítě v centrální části mostecké pánve
- Stávající vrty vyčistit a osadit MPT - dálkový odečet SigFox
- Stávajícího vrty vyčistit a připravit na odběry - ověření vývoje chemismu
</t>
    </r>
    <r>
      <rPr>
        <b/>
        <sz val="10"/>
        <color theme="1"/>
        <rFont val="Calibri"/>
        <family val="2"/>
        <charset val="238"/>
        <scheme val="minor"/>
      </rPr>
      <t xml:space="preserve">
</t>
    </r>
  </si>
  <si>
    <t>Přípravná fáze: 2 – 4 mil. Kč; 12/2020 - 3/2021. Příprava projektu, výběr dodavatelů.</t>
  </si>
  <si>
    <t>Realizační fáze: 70 – 90 mil. Kč; 4/2021 – 12/2023. Zahájení odborných a technických prací.</t>
  </si>
  <si>
    <t xml:space="preserve">70 – 90 </t>
  </si>
  <si>
    <t>Aktuálně probíhá výstavba infrastruktury a rekreačního zázemí v rámci revitalizace (rekultivace) jižních svahů jezera Most. Plocha, na které se bude výsadba nacházet, bude ideálně využita v rámci revitalizačního procesu. Je důležité si připomínat historii tohoto místa a především unikátní přesun kostela na stávající lokalitu. Vznikne tak symbolické odpočinkové místo, které bude připomínat, jak se město Most a krajina kolem něj přetvořily a dále přetváří.</t>
  </si>
  <si>
    <t>Předmětem projektu je výsadba stromů na původním místě kostela Nanebevzetí Panny Marie v Mostě. Plán je vysázet 44 stromů ve tvaru obvodových zdí kostela a zároveň vysázet 8 stromů na místě oltáře. Tento projekt by tak ještě zvýšil atraktivitu území a zároveň by poukazoval na unikátnost historie kostela Nanebevzetí Panny Marie v Mostě.</t>
  </si>
  <si>
    <t xml:space="preserve">Realizační fáze: 300 000 Kč; Jaro 2021. Výsadba stromů. </t>
  </si>
  <si>
    <t xml:space="preserve">Jaro 2021  </t>
  </si>
  <si>
    <t>Město Most/původní lokalita kostela Nanebevzetí Panny Marie v Mostě</t>
  </si>
  <si>
    <t>RCR 52 – rekultivovaná půda využívaná pro zeleň, sociální bydlení, ekonomické nebo komunitní činnosti</t>
  </si>
  <si>
    <t xml:space="preserve">Statutární město Teplice/Provozovatel MHD města,  případně Správa železnic s. o. </t>
  </si>
  <si>
    <r>
      <t xml:space="preserve">Potřebnost realizace projektu:  Výchozí situaci detailně popisuje Plán udržitelné městské mobility Statutárního města Teplice  2018 – 2030 (SUMP), který stanovuje potřebné cíle pro  udržitelnou  variantu dopravy ve městě, tzv. reálně optimistický scénář (aktivní scénář): Vývoj podle tohoto scénáře klade důraz na podporu veřejné hromadné dopravy (VHD), především pak MHD a to jak v její modernizaci, tak i v ekologickém rozvoji a upřednostněním v dopravním proudu. Součástí scénáře je přednostní řešení nebezpečných a rizikových míst na komunikační síti, výraznější podpora budování a kompletace cyklistických tras, řešení bezbariérové pěší dopravy. V rámci scénáře se předpokládala výraznější regulace dopravy v klidu při řešení centra města a jejich navazujícího území se zaměřením na podporu rezidentního parkování. Předpokládá se rozvoj managementu dopravy a s tím související opatření a aktivity. </t>
    </r>
    <r>
      <rPr>
        <b/>
        <sz val="10"/>
        <color theme="1"/>
        <rFont val="Calibri"/>
        <family val="2"/>
        <charset val="238"/>
        <scheme val="minor"/>
      </rPr>
      <t xml:space="preserve">Cílem opatření a jejich synergie je, při očekávaném růstu automobilizace, případně jeho zmírnění, dosáhnout ve výhledu změny podílu IAD/udržitelné druhy dopravy 42/58 %. </t>
    </r>
    <r>
      <rPr>
        <sz val="10"/>
        <color theme="1"/>
        <rFont val="Calibri"/>
        <family val="2"/>
        <scheme val="minor"/>
      </rPr>
      <t>Součástí scénáře je nezbytný rozvoj  základní dopravní infrastruktury, který je doprovázen zklidňováním a regulací dopravy v zastavěných lokalitách. Nezbytnou podmínkou tohoto městem zvoleného scénáře (strategický dokument schválen usnesením ZM 108/19 ze dne 16.9.2019)  je realizace nastavených trendů, k čemuž jsou vybrány klíčové podprojekty viz. dále tvořící tento integrovaný projekt. Nutno rovněž zmínit tzv. pasívní scénář tj. scénář bez žádoucích zásahů v oblasti udržitelné dopravy, který výrazně zhoršuje podíl veřejné dopravy na dělbě přepravní práce.</t>
    </r>
  </si>
  <si>
    <r>
      <t xml:space="preserve">Pro tento projekt byly vybrány klíčové aktivity tak, aby došlo k zásadním změnám ve směřování vývoje dopravy směrem k udržitelné místní mobilitě:                                                                                                                                                                                                                                  </t>
    </r>
    <r>
      <rPr>
        <b/>
        <sz val="10"/>
        <color theme="1"/>
        <rFont val="Calibri"/>
        <family val="2"/>
        <charset val="238"/>
        <scheme val="minor"/>
      </rPr>
      <t>A. Management mobility</t>
    </r>
    <r>
      <rPr>
        <sz val="10"/>
        <color theme="1"/>
        <rFont val="Calibri"/>
        <family val="2"/>
        <scheme val="minor"/>
      </rPr>
      <t xml:space="preserve">
- Budování pozitivní image udržitelné dopravy, práce s veřejností, diskuse, osvěta, propagace změn v dopravním chování
- Dopravní bezpečnost spojená s výchovou, zejména v základním školství
- Aktualizace strategického dokumentu SUMP 
Dílčí náklady podprojektu: 5. mil. Kč 
</t>
    </r>
    <r>
      <rPr>
        <b/>
        <sz val="10"/>
        <color theme="1"/>
        <rFont val="Calibri"/>
        <family val="2"/>
        <charset val="238"/>
        <scheme val="minor"/>
      </rPr>
      <t>Očekávané přínosy:</t>
    </r>
    <r>
      <rPr>
        <sz val="10"/>
        <color theme="1"/>
        <rFont val="Calibri"/>
        <family val="2"/>
        <scheme val="minor"/>
      </rPr>
      <t xml:space="preserve"> Zvyšování informovanosti, zapojení občanů a firem, zvyšování bezpečnosti, změny dopravního chování směrem k udržitelným módům.
</t>
    </r>
    <r>
      <rPr>
        <b/>
        <sz val="10"/>
        <color theme="1"/>
        <rFont val="Calibri"/>
        <family val="2"/>
        <charset val="238"/>
        <scheme val="minor"/>
      </rPr>
      <t>B. Zajištění funkčnosti základního komunikačního systému, plynulosti a bezpečnosti provozu, zklidňování dopravy</t>
    </r>
    <r>
      <rPr>
        <sz val="10"/>
        <color theme="1"/>
        <rFont val="Calibri"/>
        <family val="2"/>
        <scheme val="minor"/>
      </rPr>
      <t xml:space="preserve">
- Přestavba a modernizace křižovatek v rámci aktivní preference vozidel MHD, IZS (konkrétně ul. Alejní, Duchcovská, Na hrázi, Hrázní, Masarykova – okružní křižovatka u Červeného kostela – celkem 150 mil. Kč)
- Zklidňování dopravy na významných místních komunikacích jako např. Na Hrázi, Hrázní, Masarykova třída a dalších (konkrétně podjezd pro IAD v přednádražním prostoru – 350 mil. Kč)
- Doplnění základního komunikačního systému města (konkrétně Prosetická spojka a spojka Potoční – Doubravice celkem 120 mil. Kč) 
- Snižování průjezdné dopravy v centru města a lázeňské zóně, rozšiřování zklidněných komunikací a zón 30 (15 mil. Kč) 
Dílčí náklady podprojektu: 635. mil. Kč.
</t>
    </r>
    <r>
      <rPr>
        <b/>
        <sz val="10"/>
        <color theme="1"/>
        <rFont val="Calibri"/>
        <family val="2"/>
        <charset val="238"/>
        <scheme val="minor"/>
      </rPr>
      <t>Očekávané přínosy</t>
    </r>
    <r>
      <rPr>
        <sz val="10"/>
        <color theme="1"/>
        <rFont val="Calibri"/>
        <family val="2"/>
        <scheme val="minor"/>
      </rPr>
      <t xml:space="preserve">: homogenizace dopravních tras, regulace dopravy a zvýšení bezpečnosti, zklidňování dopravy, snížení negativních vlivů na ŽP, zejména snížení emisí a hluku, zlepšení dostupnosti regionu, úspora dopravního času.                                                                                          </t>
    </r>
    <r>
      <rPr>
        <b/>
        <sz val="10"/>
        <color theme="1"/>
        <rFont val="Calibri"/>
        <family val="2"/>
        <charset val="238"/>
        <scheme val="minor"/>
      </rPr>
      <t>C. Rozvoj a modernizace MHD, zlepšení obsluhy území, další rozvoj IDS, včetně železnice</t>
    </r>
    <r>
      <rPr>
        <sz val="10"/>
        <color theme="1"/>
        <rFont val="Calibri"/>
        <family val="2"/>
        <scheme val="minor"/>
      </rPr>
      <t xml:space="preserve">
- Rozvojové stavby trolejbusové dopravy (ekologická doprava), zvýšení kvality nabídky (Konkrétně – modernizace vozovny vč. trolejbusové haly 100 mil. Kč, nákup 10 ks parciálních trolejbusů 150 mil. Kč, další rozšíření trolejbusových tras centrum, Doubravická – točna V Závětří, Na Stínadlech 65 mil. Kč, modernizace měnírny 60 mil. Kč) 375  mil. Kč
- Aktivní/dynamická preference vozidel MHD v dopravním proudu (stavebně viz. výše, informační systémy 15 mil. Kč) 
- Modernizace a doplnění zastávek MHD/VHD, inteligentní a bezbariérové zastávky (informační systémy 25 mil. Kč) 
- Digitalizace automatizovaných systémů řízení provozu MHD v reálném čase (15 mil. Kč) 
- Revitalizace žst. Teplice včetně zřízení přestupního terminálu P+G, P+R včetně propojení přednádražního a zanádražního prostoru  podchodem s přímou vazbou na VHD (350 mil. Kč) 
Dílčí náklady podprojektu: 780. mil. Kč.
</t>
    </r>
    <r>
      <rPr>
        <b/>
        <sz val="10"/>
        <color theme="1"/>
        <rFont val="Calibri"/>
        <family val="2"/>
        <charset val="238"/>
        <scheme val="minor"/>
      </rPr>
      <t>Očekávané přínosy:</t>
    </r>
    <r>
      <rPr>
        <sz val="10"/>
        <color theme="1"/>
        <rFont val="Calibri"/>
        <family val="2"/>
        <scheme val="minor"/>
      </rPr>
      <t xml:space="preserve"> změna mobility k udržitelným druhům, zvýšení kvality nabídky, snížení negativních vlivů na ŽP, poskytování informací, zlepšení obsluhy území VHD/MHD – pozitivní vliv na zaměstnanost.                                                                                                                                    </t>
    </r>
    <r>
      <rPr>
        <b/>
        <sz val="10"/>
        <color theme="1"/>
        <rFont val="Calibri"/>
        <family val="2"/>
        <charset val="238"/>
        <scheme val="minor"/>
      </rPr>
      <t>D. Rozvoj infrastruktury a zlepšení podmínek cyklistické a pěší dopravy</t>
    </r>
    <r>
      <rPr>
        <sz val="10"/>
        <color theme="1"/>
        <rFont val="Calibri"/>
        <family val="2"/>
        <scheme val="minor"/>
      </rPr>
      <t xml:space="preserve">
- Vybudování ucelené sítě základních cyklistických tras a zvyšování bezpečnosti cyklodopravy – cílem je vybudování cca 50 km tras celkově (měřeno jednosměrně), z toho cca 15 km páteřních tras prioritně (50 mil. Kč)
- Zlepšení podmínek pěší dopravy, tvorba bezpečné, bezbariérové a atraktivní pěší základní sítě (10 ml. Kč) 
- Výrazné zklidnění dopravy na území pěší a lázeňské zóny, rozvoj veřejných prostranství a zklidněných komunikací, pěší doprava k turistickým, kulturním a sportovním cílům (70 mil. Kč) 
Dílčí náklady podprojektu: 130. mil. Kč 
</t>
    </r>
    <r>
      <rPr>
        <b/>
        <sz val="10"/>
        <color theme="1"/>
        <rFont val="Calibri"/>
        <family val="2"/>
        <charset val="238"/>
        <scheme val="minor"/>
      </rPr>
      <t>Očekávané přínosy:</t>
    </r>
    <r>
      <rPr>
        <sz val="10"/>
        <color theme="1"/>
        <rFont val="Calibri"/>
        <family val="2"/>
        <scheme val="minor"/>
      </rPr>
      <t xml:space="preserve"> změna mobility k udržitelným druhům, zvýšení bezpečnosti, zvýšení kvality infrastruktury, snížení negativních vlivů na ŽP, zlepšení obsluhy území.
</t>
    </r>
    <r>
      <rPr>
        <b/>
        <sz val="10"/>
        <color theme="1"/>
        <rFont val="Calibri"/>
        <family val="2"/>
        <charset val="238"/>
        <scheme val="minor"/>
      </rPr>
      <t>E. Aktivní a systémové řešení dopravy v klidu (parkování a odstavování vozidel)</t>
    </r>
    <r>
      <rPr>
        <sz val="10"/>
        <color theme="1"/>
        <rFont val="Calibri"/>
        <family val="2"/>
        <scheme val="minor"/>
      </rPr>
      <t xml:space="preserve">
- Rozvoj záchytných parkovišť v systému P+G pro řešení parkování návštěvníků města (parkovací dům centrum Alejní – Čs. Dobrovolců, parkovací dům lázeňská zóna – Aquacentrum, celkem 260 mil. Kč)
- Rozvoj rezidentního, zabezpečeného parkování v obytných oblastech, legalizace stavu parkování a odstavování vozidel výstavbou parkovacích objektů (pilotní projekt - parkovací dům Trnovanská – Panorama 130 mil. Kč) 
- Budování systému dopravy v klidu, inteligentní naváděcí systém parkování (rámec ITS – 30 mil. Kč) 
Dílčí náklady podprojektu: 420. mil. Kč, 
</t>
    </r>
    <r>
      <rPr>
        <b/>
        <sz val="10"/>
        <color theme="1"/>
        <rFont val="Calibri"/>
        <family val="2"/>
        <charset val="238"/>
        <scheme val="minor"/>
      </rPr>
      <t>Očekávané přínosy:</t>
    </r>
    <r>
      <rPr>
        <sz val="10"/>
        <color theme="1"/>
        <rFont val="Calibri"/>
        <family val="2"/>
        <scheme val="minor"/>
      </rPr>
      <t xml:space="preserve"> zvýšení kvality a atraktivity bydlení, zajištění dostupnosti území (provoz IZS), změna mobility, snížení negativních vlivů na ŽP, poskytování informací.
</t>
    </r>
  </si>
  <si>
    <t>Přípravná fáze 1: Max 1% - 20 mil. Kč; 2020 - 2021. Přípravná fáze – zpracování dotačního projektu včetně stanovení indikátorů, paralelně budou zpracovávány studie proveditelnosti jednotlivých konkrétních podprojektů a  ekonomické analýzy a výběr konkrétních podprojektů.</t>
  </si>
  <si>
    <t xml:space="preserve">Přípravná fáze 2: Max 8 % - 155 mil. Kč; 2021 - 2023. Zpracování projektových  dokumentací k územnímu a stavebnímu řízení, majetkové vypořádání, EIA, získání správních rozhodnutí, položkové rozpočty. Přípravná fáze se může dílem překrývat s realizační fází.  </t>
  </si>
  <si>
    <t xml:space="preserve">Realizační fáze investičních aktivit:  etapa 1 – 190 mil. Kč
etapa 2 – 400 mil. Kč
etapa 3 – 400 mil. Kč
etapa 4 – 400 mil. Kč
etapa 5 – 400 mil. Kč
etapa 1 - 2023 – 2024
etapa 2 - 2024 – 2025 (2026)
etapa 3 - 2025 – 2026 (2027) 
etapa 4 - 2026 – 2027 (2028)
etapa 5 - 2027 – 2028
Realizace jednotlivých podprojektů a dílčích záměrů. Realizační fáze bude vhodně rozdělena do cca 5 etap, kdy v každém roce od r. 2023 bude zahájena cca dvouletá investiční etapa, sestávající se v prvním roce z realizace veřejných zakázek na dodavatele stavby, dodávek a  služeb  a v dalším roce z vlastní investiční realizace vč. kolaudace. U náročnějších staveb bude vlastní realizace 2roky. Jednotlivé etapy se mohou časově překrývat, neboť projekty jsou na sobě místně i časově nezávislé. </t>
  </si>
  <si>
    <t xml:space="preserve">Podpůrné neinvestiční aktivity:   3 mil. Kč; 2020 - 2030. Jedná se o měkké aktivity, popsané v části A projektu Management mobility.  V tomto budou zahrnuty i komunikační aktivity směrem k veřejnosti.  </t>
  </si>
  <si>
    <t>Vyhodnocení projektu: 2 mil. Kč; 2029. Vyhodnocení indikátorů a vyhodnocení celého projektu - bude provedeno v rámci aktualizace strategického dokumentu SUMP (Plán udržitelné městské mobility),</t>
  </si>
  <si>
    <t>Časová rezerva: 2029 - 2030. Vhodná časová rezerva s ohledem na dlouhodobé plánování a možná rizika.</t>
  </si>
  <si>
    <t xml:space="preserve">město Teplice </t>
  </si>
  <si>
    <t>l) investice do udržitelné místní mobility včetně dekarbonizace sektoru místní dopravy.</t>
  </si>
  <si>
    <t>RCR 50 – počet obyvatel, kteří mají prospěch z opatření pro kvalitu ovzduší</t>
  </si>
  <si>
    <t xml:space="preserve">Využití vodíkových palivočlánkových technologií je opakovaně zdůrazňováno v oficiálních strategických dokumentech Evropské komise jako jedno z nejschůdnějších řešení nejen pro docílení dekarbonizace dopravy, ale také pro ekonomické zotavení po pandemii COVID-19 či vytváření nových pracovních míst viz. Strategie EU pro vodík https://ec.europa.eu/energy/sites/ener/files/hydrogen_strategy.pdf                                                                                                                                                                                        Evropská komise zdůraznila roli vodíku s ohledem na jeho schopnost skladovat energii a uchovávat ji pro potenciální pozdější využití při fluktuujících dodávkách energie z obnovitelných zdrojů. Ve své strategii Komise předpokládá, že do roku 2025 budou v Evropě zrealizovány projekty na výstavbu elektrolyzérů o celkovém výkonu 6 GW.  Do roku 2030 by měl instalovaný výkon elektrolyzérů dosahovat 40 GW a do roku 2050 by měly být vodíkové technologie nasazeny ve velkém. Navzdory faktu, že se energetická transformace v krátkodobém až střednědobém horizontu neobejde bez výroby nízkoemisního „modrého vodíku“, je kladen důraz na bezemisní „zeleného vodíku“ vyrobený elektrolýzou vody při vstupu elektřiny pocházející z větrné či solární energie. V Ústeckém kraji není dostatečně využíván potenciál vodík s důrazem na zelený vodík pro skladování energie z obnovitelných zdrojů ke zmiňovanému využití při nedostatku, či uskladnění při přebytku energie.  </t>
  </si>
  <si>
    <t>Příprava projektu: 15 000 000 Kč; 2021. Přípravná fáze zahrnuje zpracování studie, analýzy, projektové dokumentace.</t>
  </si>
  <si>
    <t>Realizace projektu: 305 000 000 Kč; 2022-2023. Realizační fáze zahrnuje vybudování jednotky pro výrobu obnovitelné energie, elektrolyzéru pro výrobu vodíku, zásobníku pro skladování vodíku a palivového článku pro konverzi na elektřinu.</t>
  </si>
  <si>
    <t>Koncept projektu.</t>
  </si>
  <si>
    <t>320 </t>
  </si>
  <si>
    <t>c) investice do výzkumu a inovací a podpora přenosu pokročilých technologií                       d) investice do zavádění technologií a infrastruktur pro cenově dostupnou čistou energii, do snižování emisí skleníkových plynů, energetické účinnosti a energie z obnovitelných zdrojů                                        l) investice do udržitelné místní mobilty včetně dekarbonizace sektoru místní dopravy.</t>
  </si>
  <si>
    <t>Plánovaná cílová hodnota indikátoru RCR01 (počet nových pracovních míst díky realizaci projektu)                                                        RCR 31 – celkové množství vyrobené energie z obnovitelných zdrojů (z toho: elektřina, teplo)                                                                RCR 32 – energie z obnovitelných zdrojů: kapacita připojená k síti (provozní)</t>
  </si>
  <si>
    <t>JAPEK s.r.o./Malé a střední podniky</t>
  </si>
  <si>
    <t xml:space="preserve">Využití vodíkových palivočlánkových technologií je opakovaně zdůrazňováno v oficiálních strategických dokumentech Evropské komise jako jedno z nejschůdnějších řešení nejen pro docílení dekarbonizace dopravy, ale také pro ekonomické zotavení po pandemii COVID-19 či vytváření nových pracovních míst viz. Strategie EU pro vodík https://ec.europa.eu/energy/sites/ener/files/hydrogen_strategy.pdf                                                                                                                                                                                       Evropská komise zdůraznila roli vodíku s ohledem na jeho schopnost skladovat energii a uchovávat ji pro potenciální pozdější využití při fluktuujících dodávkách energie z obnovitelných zdrojů. Ve své strategii Komise předpokládá, že do roku 2025 budou v Evropě zrealizovány projekty na výstavbu elektrolyzérů o celkovém výkonu 6 GW.  Do roku 2030 by měl instalovaný výkon elektrolyzérů dosahovat 40 GW a do roku 2050 by měly být vodíkové technologie nasazeny ve velkém. Navzdory faktu, že se energetická transformace v krátkodobém až střednědobém horizontu neobejde bez výroby nízkoemisního „modrého vodíku“, je kladen důraz na bezemisní „zeleného vodíku“ vyrobený elektrolýzou vody při vstupu elektřiny pocházející z větrné či solární energie. V Ústeckém kraji není dostatečně využíván potenciál vodík s důrazem na zelený vodík pro skladování energie z obnovitelných zdrojů ke zmiňovanému využití při nedostatku, či uskladnění při přebytku energie.  </t>
  </si>
  <si>
    <t>Cílem projektu je vybudování jednotky pro výrobu obnovitelné solární či větrné energie, elektrolyzéru pro výrobu vodíku a zásobníku k jeho akumulaci, a palivového článku pro konverzi vodíku na elektřinu k dalšímu využití.                                                                                                   Výstavba těchto plnících stanic by znatelně přispěla k: 
- Zavádění nových pokrokových technologií a vytvoření nových pracovních míst v uhelných regionech
- Akumulaci energie ve vodíku využitelné ke stabilizaci sítě při výkyvech dodávek energie z obnovitelných zdrojů
- Rozvoji a komercializaci vodíkových palivočlánkových technologií v Ústeckém kraji a ČR
- Dosažení klimatických cílů EU do roku 2050</t>
  </si>
  <si>
    <t>Realizace projektu: 285 000 000 Kč; 2022-2023. Realizační fáze zahrnuje vybudování jednotky pro výrobu obnovitelné energie, elektrolyzéru pro výrobu vodíku, zásobníku pro skladování vodíku a palivového článku pro konverzi na elektřinu.</t>
  </si>
  <si>
    <t>300 </t>
  </si>
  <si>
    <t>RCR01 – pracovní místa vytvořená v podporovaných subjektech                               RCR 31 – celkové množství vyrobené energie z obnovitelných zdrojů (z toho: elektřina, teplo)                                                                RCR 32 – energie z obnovitelných zdrojů: kapacita připojená k síti (provozní)</t>
  </si>
  <si>
    <t>CHEMINVEST s.r.o./Partner z EU realizující obdobný projekt</t>
  </si>
  <si>
    <t xml:space="preserve">Využití vodíkových palivočlánkových technologií je opakovaně zdůrazňováno v oficiálních strategických dokumentech Evropské komise jako jedno z nejschůdnějších řešení nejen pro docílení dekarbonizace dopravy, ale také pro ekonomické zotavení po pandemii COVID-19 či vytváření nových pracovních míst viz. Strategie EU pro vodík https://ec.europa.eu/energy/sites/ener/files/hydrogen_strategy.pdf                                                                                                                                                                                             Evropská komise zdůraznila roli vodíku s ohledem na jeho schopnost skladovat energii a uchovávat ji pro potenciální pozdější využití při fluktuujících dodávkách energie z obnovitelných zdrojů. Ve své strategii Komise předpokládá, že do roku 2025 budou v Evropě zrealizovány projekty na výstavbu elektrolyzérů o celkovém výkonu 6 GW.  Do roku 2030 by měl instalovaný výkon elektrolyzérů dosahovat 40 GW a do roku 2050 by měly být vodíkové technologie nasazeny ve velkém. K tomu, aby byl vodík využitelný v aplikacích pro bezemisní dopravu, je potřeba, aby dosahoval požadované čistoty. V Ústeckém kraji není zdroj vodíku o čistotě podle normy ČSN EN 14 687-2 využitelného pro aplikace v palivových článcích v automobilech. </t>
  </si>
  <si>
    <t>Cílem projektu je vybudování zařízení pro výrobu vodíku o čistotě podle normy ČSN EN 14 687-2.                                                                                                                                                                                                                                                                                                             Realizace tohoto projektu by znatelně přispěla k: 
- Zavádění nových pokrokových technologií a vytvoření nových pracovních míst v uhelných regionech
- Rozvoji a komercializaci vodíkových palivočlánkových technologií v Ústeckém kraji a ČR
- Nasazení vodíkových palivočlánkových technologií ve stacionárních i mobilních aplikacích pro výrobu obnovitelné elektrické energie pro osobní automobily, veřejné hromadnou, nákladní, lodní, leteckou a vlakovou dopravu či manipulační techniku
- Podpoře strategie NAP CM 
- Dosažení klimatických cílů EU do roku 2050</t>
  </si>
  <si>
    <t>Příprava projektu: 5 000 000 Kč; 2021. Přípravná fáze zahrnuje zpracování studie, analýzy, projektové dokumentace.</t>
  </si>
  <si>
    <t>Realizace projektu: 95 000 000 Kč; 2021 - 2022. Realizační fáze zahrnuje výstavbu objektu – zařízení pro výrobu čistého vodíku.</t>
  </si>
  <si>
    <t>2021 - 2022</t>
  </si>
  <si>
    <t>100 </t>
  </si>
  <si>
    <t>c) investice do výzkumu a inovací a podpora přenosu pokročilých technologií                     d) investice do zavádění technologií a infrastruktur pro cenově dostupnou čistou energii, do snižování emisí skleníkových plynů, energetické účinnosti a energie z obnovitelných zdrojů</t>
  </si>
  <si>
    <t>Plánovaná cílová hodnota indikátoru RCR01 (počet nových pracovních míst díky realizaci projektu)                                                       RCR 31 – celkové množství vyrobené energie z obnovitelných zdrojů (z toho: elektřina, teplo)                                                             RCR 50 – počet obyvatel, kteří mají prospěch z opatření pro kvalitu ovzduší</t>
  </si>
  <si>
    <t>CHEMINVEST s.r.o./Malé a střední podniky, zahraniční partner z EU realizující obdobný projekt</t>
  </si>
  <si>
    <t xml:space="preserve">Využití vodíkových palivočlánkových technologií je opakovaně zdůrazňováno v oficiálních strategických dokumentech Evropské komise jako jedno z nejschůdnějších řešení nejen pro dosažení uhlíkově neutrální EU, ale také pro ekonomické zotavení po pandemii COVID-19 či vytváření nových pracovních míst viz. Strategie EU pro vodík https://ec.europa.eu/energy/sites/ener/files/hydrogen_strategy.pdf                                                                                                                                                                                           Vodík je Evropskou komisí považován za unikátní nosič energie využitelný v energetice, průmyslu a dopravě. K rozvoji vodíkového hospodářství v ČR, komercializaci vodíkových technologií a jejich masivnímu nasazení je však zapotřebí se zaměřit na segmenty, ve kterých se dá využít vodík jako spolehlivý bezemisní zdroj energie a alternativa ke konvenčním palivům a bateriím.  Manipulační technika zahrnující například vysokozdvižné vozíky, je jedním ze segmentů, kde se potenciál vodíku dá efektivně uplatnit. Nespornou relativní výhodou vysokozdvižných vozíků poháněných vodíkovými palivovými články je zejména krátký čas plnění, dlouhá doba provozu, či nízké náklady na údržbu. V Ústeckém a Karlovarském kraji není dostatečně využito zmiňovaného potenciálu a výhod, které vodíkové palivočlánkové technologie pro aplikace ve skladovací logistice nabízejí. To významným způsobem snižuje potenciál rozvoje čisté a efektivní mobility v daném regionu. </t>
  </si>
  <si>
    <t>Realizace projektu: 485 000 000 Kč; 2022 - 2024. Náplní realizační fáze je výstavba jednotky pro výrobu obnovitelné energie, elektrolyzéru, zásobníku a nasazení technologie do provozu – 10 vodíkových vysokozdvižných vozíků.</t>
  </si>
  <si>
    <t>2021 - 2024</t>
  </si>
  <si>
    <t>Ústecký kraj, Karlovarský kraj</t>
  </si>
  <si>
    <t>500 </t>
  </si>
  <si>
    <t>a) produktivní investice do malých a středních podniků, včetně začínajících podniků, které vedou k hospodářské diverzifikaci a přeměně; c) investice do výzkumu a inovací a podpora přenosu pokročilých technologií                     d) investice do zavádění technologií a infrastruktur pro cenově dostupnou čistou energii, do snižování emisí skleníkových plynů, energetické účinnosti a energie z obnovitelných zdrojů                                         h) zvyšování kvalifikace a rekvalifikace pracovníků                                                       l) investice do udržitelné místní mobility včetně dekarbonizace sektoru místní dopravy.</t>
  </si>
  <si>
    <t>Plánovaná cílová hodnota indikátoru RCR01 (počet nových pracovních míst díky realizaci projektu)                                                       RCR 03 – malé a střední podniky zavádějící inovace produktů nebo procesů                   RCR 05 – malé a střední podniky provádějící vnitropodnikové inovace                              RCR 31 – celkové množství vyrobené energie z obnovitelných zdrojů (z toho: elektřina, teplo)                                                            RCR 50 – počet obyvatel, kteří mají prospěch z opatření pro kvalitu ovzduší</t>
  </si>
  <si>
    <t>CHEMINVEST s.r.o./Malé a střední podniky, města, obce, dopravní podniky</t>
  </si>
  <si>
    <t>Dopravní sektor je zodpovědný zhruba za jednu čtvrtinu emisí uhlíkových plynů v Evropě, a proto je jeho dekarbonizace klíčová pro dosažení uhlíkové neutrality EU do roku 2050. Využití vodíkových palivočlánkových technologií je opakovaně zdůrazňováno v oficiálních strategických dokumentech Evropské komise jako jedno z nejschůdnějších řešení nejen pro docílení dekarbonizace dopravy, ale také pro ekonomické zotavení po pandemii COVID-19 či vytváření nových pracovních míst viz. Strategie EU pro vodík https://ec.europa.eu/energy/sites/ener/files/hydrogen_strategy.pdf                                                                                                                                                                                                  K masivnímu nasazení těchto technologií v dopravě je však zapotřebí vybudovat dostatečně hustou veřejnou i neveřejnou infrastrukturu vodíkových plnících stanic. Aktualizovaný Národní akční plán čisté mobility (NAP CM) 2019 stanovil, že by do roku 2025 mělo být vybudováno minimálně 15 vodíkových plnících stanic, aby mohlo dojít k rozvoji vodíkové mobility. NAP CM zároveň odhaduje, že by k optimálnímu pokrytí celé ČR mělo být do roku 2030 vybudováno 80 stanic. V Ústeckém kraji infrastruktura vodíkových plnících stanic pro autobusy, osobní automobily a nákladní užitková vozidla na vodíkový pohon není dostatečně rozvinuta. To významným způsobem snižuje potenciál rozvoje čisté mobility v daném regionu. Zároveň není využito strategicky výhodné geografické polohy regionu a potenciálu pro navázání spolupráce se sousedními zeměmi ČR, kde je vodíková infrastruktura v pokročilejším stádiu rozvoje, v případě Ústeckého kraje Německa.</t>
  </si>
  <si>
    <t xml:space="preserve">Příprava projektu: 5 000 000 Kč; 2021 - 2022. Přípravná fáze zahrnuje vypracování studie, analýzy, projektové dokumentace. </t>
  </si>
  <si>
    <t xml:space="preserve">Realizace projektu: 160 000 000 Kč; 2022 - 2027. Realizační fáze zahrnuje výstavbu 3 vodíkových plnících stanic pro osobní, veřejnou a nákladní dopravu. </t>
  </si>
  <si>
    <t>165 </t>
  </si>
  <si>
    <t>c) investice do výzkumu a inovací a podpora přenosu pokročilých technologií                     d) investice do zavádění technologií a infrastruktur pro cenově dostupnou čistou energii, do snižování emisí skleníkových plynů, energetické účinnosti a energie z obnovitelných zdrojů                                       h) zvyšování kvalifikace a rekvalifikace pracovníků                                                        l) investice do udržitelné místní mobility včetně dekarbonizace sektoru místní dopravy.</t>
  </si>
  <si>
    <t>Plánovaná cílová hodnota indikátoru RCR01 (počet nových pracovních míst díky realizaci projektu)                                                       RCR 03 – malé a střední podniky zavádějící inovace produktů nebo procesů                   RCR 50 – počet obyvatel, kteří mají prospěch z opatření pro kvalitu ovzduší</t>
  </si>
  <si>
    <t>ENERGO Tušimice s.r.o./Malé a střední podniky, města, obce, dopravní podniky</t>
  </si>
  <si>
    <t>Cílem projektu je vybudování 3 veřejných plnících stanic na vodík, který slouží jako palivo pro palivové články v dopravě. Jejich umístění bude směřovat k pokrytí celého území regionu.  Výstavba těchto plnících stanic by znatelně přispěla k:                                                                                 - Zavádění nových pokrokových technologií a vytvoření nových pracovních míst v uhelných regionech
- Rozvoji a komercializaci vodíkových palivočlánkových technologií v Ústeckém a Karlovarském kraji a ČR
- Naplnění strategie NAP CM, která v aktualizované verzi počítá s rozvojem husté veřejné i neveřejné infrastruktury vodíkových plnících stanic 
- Dosažení klimatických cílů EU do roku 2050
Účelem projektu je také využití geografické polohy Ústeckého a Karlovarského regionu a možnosti napojení na infrastrukturu vodíkových plnících stanic v Německu.</t>
  </si>
  <si>
    <t xml:space="preserve">Příprava projektu: 4 000 000 Kč; 2021 - 2022. Přípravná fáze zahrnuje vypracování studie, analýzy, projektové dokumentace. </t>
  </si>
  <si>
    <t>Realizace projektu: 146 000 000 Kč; 2022 - 2027.Realizační fáze zahrnuje výstavbu 3 veřejných vodíkových plnících stanic pro osobní, veřejnou a nákladní dopravu.</t>
  </si>
  <si>
    <t>150 </t>
  </si>
  <si>
    <t>JAPEK s.r.o./Malé a střední podniky, města, obce, dopravní podniky</t>
  </si>
  <si>
    <t>Dopravní sektor je zodpovědný zhruba za jednu čtvrtinu emisí uhlíkových plynů v Evropě, a proto je jeho dekarbonizace klíčová pro dosažení uhlíkové neutrality EU do roku 2050.             Využití vodíkových palivočlánkových technologií je opakovaně zdůrazňováno v oficiálních strategických dokumentech Evropské komise jako jedno z nejschůdnějších řešení nejen pro docílení dekarbonizace dopravy, ale také pro ekonomické zotavení po pandemii COVID-19 či vytváření nových pracovních míst viz. Strategie EU pro vodík https://ec.europa.eu/energy/sites/ener/files/hydrogen_strategy.pdf                                                                                                                                                                                                  K masivnímu nasazení těchto technologií v dopravě je však zapotřebí vybudovat dostatečně hustou veřejnou i neveřejnou infrastrukturu vodíkových plnících stanic. Aktualizovaný Národní akční plán čisté mobility (NAP CM) 2019 stanovil, že by do roku 2025 mělo být vybudováno minimálně 15 vodíkových plnících stanic, aby mohlo dojít k rozvoji vodíkové mobility. NAP CM zároveň odhaduje, že by k optimálnímu pokrytí celé ČR mělo být do roku 2030 vybudováno 80 stanic. V Ústeckém kraji infrastruktura vodíkových plnících stanic pro autobusy, osobní automobily a nákladní užitková vozidla na vodíkový pohon není dostatečně rozvinuta. To významným způsobem snižuje potenciál rozvoje čisté mobility v daném regionu. Zároveň není využito strategicky výhodné geografické polohy regionu a potenciálu pro navázání spolupráce se sousedními zeměmi ČR, kde je vodíková infrastruktura v pokročilejším stádiu rozvoje, v případě Ústeckého kraje Německa.</t>
  </si>
  <si>
    <t xml:space="preserve">Cílem projektu je vybudování 3 veřejných plnících stanic na vodík, který slouží jako palivo pro palivové články v dopravě. Jejich umístění bude směřovat k pokrytí celého území regionu.  Výstavba těchto plnících stanic by znatelně přispěla k:                                                                                - Zavádění nových pokrokových technologií a vytvoření nových pracovních míst v uhelných regionech
- Rozvoji a komercializaci vodíkových palivočlánkových technologií v Ústeckém a Karlovarském kraji a ČR
- Naplnění strategie NAP CM, která v aktualizované verzi počítá s rozvojem husté veřejné i neveřejné infrastruktury vodíkových plnících stanic 
- Dosažení klimatických cílů EU do roku 2050                                                                                                                                                                                                                                                                                                                                                                                                Účelem projektu je také využití geografické polohy Ústeckého a Karlovarského regionu a možnosti napojení na infrastrukturu vodíkových plnících stanic v Německu.
</t>
  </si>
  <si>
    <t xml:space="preserve">Příprava projektu: 3 000 000 Kč; 2021 - 2022. Přípravná fáze zahrnuje vypracování studie, analýzy, projektové dokumentace. </t>
  </si>
  <si>
    <t>Realizace projektu: 145 000 000 Kč; 2022 - 2027.Realizační fáze zahrnuje výstavbu 3 veřejných vodíkových plnících stanic pro osobní, veřejnou a nákladní dopravu.</t>
  </si>
  <si>
    <t>CHEMINVEST s.r.o./Výrobci elektrolyzérů a zařízení pro výrobu vodíku, zahraniční partner z EU realizující obdobný projekt</t>
  </si>
  <si>
    <t>Využití vodíkových palivočlánkových technologií je opakovaně zdůrazňováno v oficiálních strategických dokumentech Evropské komise jako jedno z nejschůdnějších řešení nejen pro docílení dekarbonizace dopravy, ale také pro ekonomické zotavení po pandemii COVID-19 či vytváření nových pracovních míst viz. Strategie EU pro vodík https://ec.europa.eu/energy/sites/ener/files/hydrogen_strategy.pdf                                                                                                                                                                                                  V EU je nákladní doprava zodpovědná zhruba za 5 % emisí skleníkových plynů. Využití vodíku v tomto segmentu má nespornou výhodu nejen v souvislosti s jeho  potenciální dekarbonizací, nýbrž i s vyšší nákladovou efektivností ve srovnání s bateriovou elektromobilitou. Za klíčovou výhodu využití vodíku v nákladní silniční dopravě se považuje zejména vyšší rychlost nabíjení, delší dojezd a vyšší nosnost. V neposlední řadě se s ohledem na stávající vývoj na evropském trhu s vodíkovými nákladními automobily jedná o jeden z nejperspektivnějších segmentů. To lze konstatovat na základě predikce dokumentu Hydrogen Roadmap Europe, že by v roce 2030 vodíková nákladní vozidla mohla v Evropě dosáhnout 1 % ročního objemu prodeje (zhruba 4 – 6 tisíc vozidel). K masivnímu nasazení těchto technologií v dopravě je však zapotřebí vybudovat dostatečně hustou veřejnou i neveřejnou infrastrukturu vodíkových plnících stanic. Aktualizovaný Národní akční plán čisté mobility (NAP CM) 2019 stanovil, že by do roku 2025 mělo být vybudováno minimálně 15 vodíkových plnících stanic, aby mohlo dojít k rozvoji vodíkové mobility. NAP CM zároveň odhaduje, že by k optimálnímu pokrytí celé ČR mělo být do roku 2030 vybudováno 80 stanic. V Ústeckém a Karlovarském kraji infrastruktura vodíkových plnících stanic pro vozidla na vodíkový pohon není dostatečně rozvinuta. To významným způsobem snižuje potenciál rozvoje čisté mobility a vodíkových technologií v daném regionu. Zároveň není využito strategicky výhodné geografické polohy regionu a potenciálu pro navázání mezinárodní spolupráce se sousedními zeměmi ČR, kde je vodíková infrastruktura v pokročilejším stádiu rozvoje, v případě Ústeckého a Karlovarského kraje se jedná o Německo.</t>
  </si>
  <si>
    <t xml:space="preserve">Příprava projektu: 5 000 000 Kč; 2021. Přípravná fáze zahrnuje vypracování studie, analýzy, projektové dokumentace. </t>
  </si>
  <si>
    <t>Realizace projektu: 495 000 000 Kč; 2022 - 2023. Realizační fáze zahrnuje výstavbu jednotky pro výrobu „zeleného vodíku“.</t>
  </si>
  <si>
    <t>a) produktivní investice do malých a středních podniků, včetně začínajících podniků, které vedou k hospodářské diverzifikaci a přeměně  d) investice do zavádění technologií a infrastruktur pro cenově dostupnou čistou energii, do snižování emisí skleníkových plynů, energetické účinnosti a energie z obnovitelných zdrojů                                        l) investice do udržitelné místní mobility včetně dekarbonizace sektoru místní dopravy.</t>
  </si>
  <si>
    <t xml:space="preserve">Plánovaná cílová hodnota indikátoru RCR01 (počet nových pracovních míst díky realizaci projektu)                                                       RCR 03 – malé a střední podniky zavádějící inovace produktů nebo procesů                        RCR 31 – celkové množství vyrobené energie z obnovitelných zdrojů (z toho: elektřina, teplo)                                                            RCR 50 – počet obyvatel, kteří mají prospěch z opatření pro kvalitu ovzduší                       RCR 98 – pracovníci malých a středních podniků, kteří dokončili další odborné vzdělávání a přípravu (podle druhu dovednosti: technické, řídicí, podnikatelské, zelené nebo jiné dovednosti)     </t>
  </si>
  <si>
    <t>CHEMINVEST s.r.o./Zahraniční partner z EU realizující obdobný projekt, provozovatelé železniční dopravy</t>
  </si>
  <si>
    <t>V Ústeckém kraji infrastruktura vodíkových plnících stanic pro vlaky na vodíkový pohon není dostatečně rozvinuta. To významným způsobem snižuje potenciál rozvoje čisté mobility a vodíkových technologií v daném regionu. Zároveň není využito strategicky výhodné geografické polohy regionu a potenciálu pro navázání mezinárodní spolupráce se sousedními zeměmi ČR, kde je železniční vodíková infrastruktura v pokročilejším stádiu rozvoje. V případě Ústeckého a Karlovarského kraje se jedná o Německo, které v současnosti provozuje jednu vodíkovou vlakovou soupravu a plánuje 13 vodíkových vlakových souprav do konce roku 2021.
Vodíkový sektor je jedním z takových segmentů. Pro nasazení vodíkových technologií v tomto segmentu je však zapotřebí vybudovat infrastrukturu vodíkových plnících stanic pro železnici. Aktualizovaný Národní akční plán čisté mobility (NAP CM) 2019 zmiňuje nastartování podpory železniční dopravy na alternativní paliva jako jeden z cílů opatření širšího rázu pro zlepšení struktury vozového parku.</t>
  </si>
  <si>
    <t xml:space="preserve">Cílem projektu je vybudování celkové infrastruktury pro výrobu a zásobování vlakové soupravy vodíkem. Výstavba zahrnuje vybudování zdroje obnovitelné solární či větrné energie, jednotky pro výrobu vodíku, skladovacího zařízení, kompresorové stanice a plnící stanice pro vlaky na vodíkový pohon.
Realizace tohoto projektu by znatelně přispěla k: 
- Zavádění nových pokrokových technologií a vytvoření nových pracovních míst v uhelných regionech
- Rozvoji a komercializaci vodíkových palivočlánkových technologií v Ústeckém a Karlovarském kraji a ČR
- Podpoře strategie NAP CM, která v aktualizované verzi počítá s nastartováním podpory železniční dopravy na alternativní paliva 
- Dosažení klimatických cílů EU do roku 2050
Účelem projektu je využít možnosti napojení se na existující vodíkovou infrastrukturu pro vlaky v Německu, kde je v současnosti jedna vlaková souprava na vodík v provozu a do roku 2021 a plánuje 13 dalších. 
</t>
  </si>
  <si>
    <t>Příprava projektu/30 mil. Kč/2021 - 2022</t>
  </si>
  <si>
    <t>Realizace projektu/2 470 mil. Kč/2022 - 2027</t>
  </si>
  <si>
    <t>d) investice do zavádění technologií a infrastruktur pro cenově dostupnou čistou energii, do snižování emisí skleníkových plynů, energetické účinnosti a energie z obnovitelných zdrojů
l) investice do udržitelné místní mobility včetně dekarbonizace sektoru místní dopravy.</t>
  </si>
  <si>
    <t>RCR 31 – celkové množství vyrobené energie z obnovitelných zdrojů (z toho: elektřina, teplo) 
RCR 50 – počet obyvatel, kteří mají prospěch z opatření pro kvalitu ovzduší
RCR 98 – pracovníci malých a středních podniků, kteří dokončili další odborné vzdělávání a přípravu (podle druhu dovednosti: technické, řídicí, podnikatelské, zelené nebo jiné dovednosti)</t>
  </si>
  <si>
    <t>CHEMINVEST s.r.o./Ústecký a Karlovarský kraj, lokální univerzity, výzkumná centra, zahraniční partneři z EU</t>
  </si>
  <si>
    <t xml:space="preserve">V Ústeckém kraji neexistuje výzkumné či demonstrační centrum pro testování účinnosti vodíkových technologií a představení a prezentaci vodíku jako bezemisního nosiče energie a jeho využití v energetice, dopravě a průmyslových aplikacích. 
Evropská komise zdůraznila roli vodíku s ohledem na jeho schopnost skladovat energii a uchovávat ji pro potenciální pozdější využití při fluktuujících dodávkách energie z obnovitelných zdrojů. Ve své strategii Komise předpokládá, že do roku 2025 budou v Evropě zrealizovány projekty na výstavbu elektrolyzérů o celkovém výkonu 6 GW.  Do roku 2030 by měl instalovaný výkon elektrolyzérů dosahovat 40 GW a do roku 2050 by měly být vodíkové technologie nasazeny ve velkém. </t>
  </si>
  <si>
    <t xml:space="preserve">Cílem projektu je vybudování výzkumného a demonstračního centra pro výrobu, skladování, distribuci a využití vodíku v energetickém, průmyslovém a dopravním sektoru. Provoz centra by zahrnoval jednotku pro výrobu obnovitelné energie, elektrolyzér a palivový článek pro výzkumné a demonstrační účely.   Účelem projektu je využít možnosti navázat spolupráci s místní univerzitou a podpořit její výzkumnou činnost pro následné aplikace v regionu.
Realizace tohoto projektu by přispěla k:
- Zavádění nových pokrokových technologií a vytvoření nových pracovních míst v uhelných regionech
- Podpoře výzkumné činnosti spojené s vývojem vodíkových palivočlánkových technologií, výroby „zeleného vodíku“ a jeho akumulace, distribuce a aplikací
- Zvýšení povědomí o nízkoemisních/bezemisních vodíkových palivočlánkových technologiích, spektru jejich využití v energetice, průmyslových aplikacích a mobilitě a hodnotových řetězcích v rámci vodíkového hospodářství
- Snížení emisí skleníkových plynů ve regionu postiženém těžbou fosilních paliv
- Rozvoji a komercializaci vodíkových palivočlánkových technologií v Ústeckém kraji a ČR
- Naplnění strategie NAP CM, která v aktualizované verzi počítá s rozvojem husté veřejné i neveřejné infrastruktury vodíkových plnících stanic 
- Dosažení klimatických cílů EU do roku 2050
</t>
  </si>
  <si>
    <t>Přípravná fáze:
zpracování studie, analýzy a projektové dokumentace/15 mil. Kč/2021</t>
  </si>
  <si>
    <t>Realizace projektu:
výstavbu objektu, jednotky pro výrobu obnovitelné energie, elektrolyzér, palivového články a instalaci technologie. 2 vodíkové osobní automobily/385 mil. Kč/2022 – 2023</t>
  </si>
  <si>
    <t>Realizace výzkumného programu:
Realizace pětiletého inovačního plánu nově proškolenými zaměstnanci výzkumného centra/30 mil. Kč/2023 – 2027</t>
  </si>
  <si>
    <t xml:space="preserve">Koncept projektu </t>
  </si>
  <si>
    <t>2021 – 2027</t>
  </si>
  <si>
    <t>430 </t>
  </si>
  <si>
    <t xml:space="preserve">c) investice do výzkumu a inovací a podpora přenosu pokročilých technologií
d) investice do zavádění technologií a infrastruktur pro cenově dostupnou čistou energii, do snižování emisí skleníkových plynů, energetické účinnosti a energie z obnovitelných zdrojů
h) zvyšování kvalifikace a rekvalifikace pracovníků
j) aktivní začleňování uchazečů o zaměstnání 
k) technická pomoc 
l) investice do udržitelné místní mobility včetně dekarbonizace sektoru místní dopravy
</t>
  </si>
  <si>
    <t>RCR 03 – malé a střední podniky zavádějící inovace produktů nebo procesů
RCR 31 – celkové množství vyrobené energie z obnovitelných zdrojů (z toho: elektřina, teplo) 
RCR 32 – energie z obnovitelných zdrojů: kapacita připojená k síti (provozní)
RCR 98 – pracovníci malých a středních podniků, kteří dokončili další odborné vzdělávání a přípravu (podle druhu dovednosti: technické, řídicí, podnikatelské, zelené nebo jiné dovednosti)
RCR 201 – účastníci v procesu vzdělávání nebo odborné přípravy po ukončení své účasti</t>
  </si>
  <si>
    <t>Ano (5-10 pracovních míst)</t>
  </si>
  <si>
    <t>Lovochemie, a.s./VÚCHT, a.s.  (SK), další partneři v jednání</t>
  </si>
  <si>
    <t xml:space="preserve">Energy and Climate Plan - Transformace na hybridní energetiku v Lovochemii, a.s. </t>
  </si>
  <si>
    <r>
      <rPr>
        <sz val="11"/>
        <color theme="1"/>
        <rFont val="Calibri"/>
        <family val="2"/>
        <charset val="238"/>
        <scheme val="minor"/>
      </rPr>
      <t xml:space="preserve">Lovochemie, a.s., je největším výrobcem hnojiv v České republice a svým výrobním programem výrazně přispívá k rozvoji českého zemědělství. V současné době je hlavním zaměřením Lovochemie, a.s., výroba a prodej dusíkatých a vícesložkových hnojiv v pevné i kapalné formě. Tato výroba je energeticky nesmírně náročná. Současnými hlavními zdroji energie je cirkofluidní kotel K8, výrobna KD5 a KD6, plynové kotle K6 a K7. Převažující palivem pro tyto zdroje je hnědé uhlí (112 kt/rok), následuje spotřeba zemního plynu o objemu (6 835 000 m³/rok).
Roční produkce emisí CO2 je na úrovni 302 kt/rok.
Podniková produkce energie zároveň slouží jako zdroj pro další významné subjekty sídlící v areálu:Preol, Preol Food, Glanzstoff Bohemia. Vedle toho Lovochemie, a.s. formou dodávek tepla zásobuje cca 5 200 obyvatel města Lovosice.
</t>
    </r>
  </si>
  <si>
    <t xml:space="preserve">Cílem připravovaného projektu „Energy and climate plan“ je přechod podnikové energetiky ze stávajícího spalování hnědého uhlí na hybridní energetiku. Záměrem je vytvořit energetickou infrastrukturu založenou na vícezdrojovém využívání zelených zdrojů pro pokrytí energetické spotřeby podniku i stávajících odběratelů (subjekty v areálu průmyslové chemie + město Lovosice). Do roku 2030 se pak předpokládá maximální možná dekarbonizace podnikové energetiky. 
Projekt je tedy složen z několika na sebe navazujících a propojených záměrů, které budou realizovány v průběhu let 2021-2030. 
Seznam záměrů:
-Nový energetický zdroj KD7
-Využití reakčního tepla z výroby směsi pro přípravu sirných hnojiv-
-Nový plynový kotel K9+ K10 s možností spalování biomasy
-Modifikace kotle K8 na plyn/biomasu
- Nový turbogenerátor TG8 (variantně revamp stávající TG7)
- Tepelné čerpadlo pro vytápění města Lovosice + areálu
- Solární park - brownfield
 - Optimalizace parních rozvodů
- Snížení energetické náročnosti výroby LV
Předpokládané výsledky projektu: 
Maximální možná dekarbonizace energetiky do roku 2030
redukce emisí CO2 z 302 kt/rok na 42 kt/rok 
větší efektivita ve využívání energií
</t>
  </si>
  <si>
    <t xml:space="preserve">Projekt je složen z několika na sebe navazujících a propojených záměrů, které budou realizovány v průběhu let 2021-2030. 
Je zpracovávána základní koncepce přechodu na hybridní energetiku (předpoklad dokončení 11/2020).
Jednotlivé projektové záměry jsou v různém stupni rozpracovanosti. 
Jsou rozpracovány/dokončeny studie proveditelnosti pro většinu záměrů, u relevantních záměrů je v řešení je EIA, probíhá tvorba technické dokumentace – basic design a detail design, u některých projektů je již vydáno stavební povolení. 
</t>
  </si>
  <si>
    <r>
      <t>2021-2030</t>
    </r>
    <r>
      <rPr>
        <i/>
        <sz val="10"/>
        <color rgb="FF4472C4"/>
        <rFont val="Calibri"/>
        <family val="2"/>
        <charset val="238"/>
        <scheme val="minor"/>
      </rPr>
      <t xml:space="preserve">  </t>
    </r>
  </si>
  <si>
    <t>Lovosice/Ústecký kraj</t>
  </si>
  <si>
    <t>c) investice do výzkumu a inovací a podpora přenosu pokročilých technologií
d) investice do zavádění technologií a infrastruktur pro cenově dostupnou čistou energii, do snižování emisí skleníkových plynů, enegetické účinnosti a energie z obnovitelných zdrojů
f) investice do obnovy a dekontaminace lokalit, rekultivace půdy a projektů pro nové využití 
g) investice do posílení oběhového hospodářství mimo jiné předcházením vzniku odpadů, jejich snižováním, účinným využíváním zdrojů, opětovným používáním a recyklací</t>
  </si>
  <si>
    <t xml:space="preserve">RCR 02 – soukromé investice ve srovnatelné výši jako podpora z veřejných zdrojů (z toho: granty, finanční nástroje)
RCR 02 – soukromé investice ve srovnatelné výši jako podpora z veřejných zdrojů (z toho: granty, finanční nástroje)
RCR 17 – tři roky staré podniky přežívající na trhu
RCR 29 – odhadované emise skleníkových plynů z činností uvedených v příloze I směrnice 2003/87/ES v podporovaných podnicích
RCR 31 – celkové množství vyrobené energie z obnovitelných zdrojů (z toho: elektřina, teplo) 
RCR 32 – energie z obnovitelných zdrojů: kapacita připojená k síti (provozní)
RCR 50 – počet obyvatel, kteří mají prospěch z opatření pro kvalitu ovzduší 
RCR 52 – rekultivovaná půda využívaná pro zeleň, sociální bydlení, ekonomické nebo komunitní činnosti 
</t>
  </si>
  <si>
    <t>Plánovaná cílová hodnota snížení produkce CO2 (v tunách) min 260 kt CO2</t>
  </si>
  <si>
    <r>
      <t>Společnost DPMUL chce přispět k rozvoji regionu a pozitivně působit na zatížení životního prostředí vlivem provozování veřejné dopravy. Společnost DPMUL má již schválený projekt na výstavbu vodíkové plnící stanice v Ústí nad Labem s finanční podporou z Operačního programu Doprava. Tudíž pořízení vodíkových autobusů a úprava infrastruktury podniku, k tomu potřebná, jsou logickými kroky vedoucí k naplnění cílů společnosti zejména v ekologizaci a jsou předpokladem pro vytvoření atraktivní a kvalitní služby dopravní obslužnosti.</t>
    </r>
    <r>
      <rPr>
        <sz val="10"/>
        <color rgb="FF4472C4"/>
        <rFont val="Calibri"/>
        <family val="2"/>
        <charset val="238"/>
        <scheme val="minor"/>
      </rPr>
      <t xml:space="preserve"> </t>
    </r>
  </si>
  <si>
    <t>Úprava infrastruktury spojené s pořízením vodíkových autobusů/
50 000 000 Kč/2022-2024</t>
  </si>
  <si>
    <t xml:space="preserve">V roce 2018 vypracována architektonická studie. V současné chvíli probíhající výběrové řízení na výběr projektanta pro zhotovení projektové dokumentace pro stavební povolení, výběr zhotovitele a dokumentace pro realizaci stavby. Veškeré dotčené nemovitosti jsou výhradně v majetku nositele.
 Předpoklad výběru projektanta 8/2020
Stavební povolení předpoklad 09/2021
Projekt předschválen v orgánech nositele
</t>
  </si>
  <si>
    <t xml:space="preserve">2022-2024  </t>
  </si>
  <si>
    <t>Ústí nad Labem</t>
  </si>
  <si>
    <t>Nákup nových vozů/200 000 000,- KČ/2022-2023</t>
  </si>
  <si>
    <t xml:space="preserve">2022-2023  </t>
  </si>
  <si>
    <t>200 
  (20 000 000,- Kč / 1 vodíkový autobus)</t>
  </si>
  <si>
    <t>Vršanská uhelná, a.s. (předběžně)</t>
  </si>
  <si>
    <t xml:space="preserve">
Posilování estetické funkce krajiny a navracení jejího původního rázu
užitím vedlejších energetických produktů
</t>
  </si>
  <si>
    <t>V současné době jsou vedlejší energetické produkty (dále jen VEP) z elektrárny Počerady zaváženy do lomu Vršany. Část VEP je ukládána v podobě stabilizátu nebo strusky na odkaliště Třískolupy.</t>
  </si>
  <si>
    <t>Studie a projekty/Desítky miliónů Kč/2022 - 2024</t>
  </si>
  <si>
    <t>Realizace/Stovky miliónů Kč/2024 - 2027</t>
  </si>
  <si>
    <t>2022 - 2027</t>
  </si>
  <si>
    <t xml:space="preserve">Elektrárna Počerady, okres Louny, okres Most
Lom Vršany, okres Louny, okres Most
Ústecký kraj
</t>
  </si>
  <si>
    <t>750 - 1 000</t>
  </si>
  <si>
    <t xml:space="preserve">Vršanská uhelná, a.s. (předběžně)/a) Výzkumný ústav pro hnědé uhlí, a.s. (Most)
b) Univerzita J. E. Purkyně (Ústí nad Labem)
c) Elektrárna Počerady, a.s.
</t>
  </si>
  <si>
    <t xml:space="preserve">
Výzkum, návrh a testování
ukládání a následného užití vedlejších energetických produktů
</t>
  </si>
  <si>
    <t>Odběratelé VEP mají zájem odebírat certifikované výrobky z VEP v době, kdy je ho nedostatek a poptávka tak převyšuje nabídku (letní měsíce). Naopak v zimě je materiálu přebytek, ale neexistuje ekonomicky ani technicky vhodný způsob jeho uložení a následná možnost odtěžení pro letní měsíce. V současné době dochází k odvozu vedlejších energetických produktů (dále jen VEP) z elektrárny Počerady do lomu Vršany. Část VEP může být také uložena v podobě stabilizátu nebo strusky na odkaliště Třískolupy.</t>
  </si>
  <si>
    <t>Studie a výzkum/Desítky miliónů Kč/2022 - 2024</t>
  </si>
  <si>
    <t>Testování aplikací/Desítky miliónů Kč/2024 - 2025</t>
  </si>
  <si>
    <t>2022 - 2025</t>
  </si>
  <si>
    <t xml:space="preserve">Elektrárna Počerady, okres Louny, okres Most
Lom Vršany, okres Louny, okres Most
</t>
  </si>
  <si>
    <t>f) invstice do obnovy a dekontaminace lokalit, rekultivace půdy a projektů pro nové využití 
g) investice do posílení oběhového hospodářství mimo jiné předcházením vzniku odpadů, jejich snižováním, účinným využíváním zdrojů, opětovným používáním a recyklací</t>
  </si>
  <si>
    <t xml:space="preserve">ÚK, výzkumné org., ICUK, podniky….  </t>
  </si>
  <si>
    <t xml:space="preserve">Technická asistence pro přípravu transformačních projektů </t>
  </si>
  <si>
    <t>Velké transformační projekty budou vyžadovat značné finanční prostředky na přípravu těcto projektů</t>
  </si>
  <si>
    <t xml:space="preserve">Asistence při přípravě projektů - expertní poradenství, studie proveditelnosti, technicko-ekonomické analýzy, projektové dokumentace </t>
  </si>
  <si>
    <t xml:space="preserve">k) technická pomoc </t>
  </si>
  <si>
    <t>b) investice do zakládání nových podniků, mimo jiné prostřednictvím podnikatelských inkubátorů a poradenských služeb
c) investice do výzkumu a inovací a podpora přenosu pokročilých technologií</t>
  </si>
  <si>
    <t>Přehled potencionálních projektů pro financování skrze FST - Moravskoslezský kraj</t>
  </si>
  <si>
    <t>Legenda</t>
  </si>
  <si>
    <t xml:space="preserve">Střední připravenost </t>
  </si>
  <si>
    <t>Rozpočet (mld. Kč)</t>
  </si>
  <si>
    <t xml:space="preserve">Moravskoslezské energetické centrum </t>
  </si>
  <si>
    <t>Centrum veřejných energetiků</t>
  </si>
  <si>
    <t>V projektu LIFE vznikne tým pod MEC jako nové oddělení poradenského a realizačního centra veřejných energetiků. Návazné aktivity centra (vyhledání a monitorování dotačních titulů, poradenství pro komerční sektor a fyzické osoby, vlastní projektová příprava) může být podpořena v FST.</t>
  </si>
  <si>
    <t>1/2021</t>
  </si>
  <si>
    <t>střední</t>
  </si>
  <si>
    <t>Decentralizace energetiky</t>
  </si>
  <si>
    <t>Grantové schema bude zaměřeno na zvýšení podílu OZE při výrobě elektrické energie v místech její okamžité spotřeby nebo skladování a výroby tepla.</t>
  </si>
  <si>
    <t>1/2022</t>
  </si>
  <si>
    <t>Podpora výroby vodíku</t>
  </si>
  <si>
    <t>Grantové schéma podpoří rozvoj vodíkových technologií a řetězců pro zvýšení podílu výroby a využití čisté energie v MSK. Tzv. vodíkový řetězec se skládá z prvků výroby, čištění, skladování, distribuce a použití vodíku jako zdroje paliva v motorech, nebo pro další technologické procesy v průmyslu.</t>
  </si>
  <si>
    <t>Rekonverze dolu na čistou energetiku</t>
  </si>
  <si>
    <t>Cílem projektu je vytipovat lokalitu dolu po těžbě černého uhlí, na které bude realizován projekt, který využije uzavřené důlní dílo pro účely vývoje a přenosu technologií pro čistou energetiku a využití této vyrobené energie v místě výroby.</t>
  </si>
  <si>
    <t>jiný subjekt</t>
  </si>
  <si>
    <t>Nové využití lokality Staříč II.</t>
  </si>
  <si>
    <t>Projekt počítá se vznikem SPV zřízené za účelem přípravy, realizace a provozování projektu Nového využití lokality Staříč II (Staříč II (25ha) + Paskov, nádrže fy LENZING (15ha)) do roku 2025. 
Etapa ALFA
1971 – 2017 (dobývání černého uhlí 46 let)
Etapa BETA
2021 – 2046 (25 let) dvě aktivity (výroba čisté energie, logistika)
Etapa GAMA od 2047 
 a. výzkum a vývoj (energie, podzemí)
 b. návrat území přírodě (současná EIA)
 c. jiná možnost</t>
  </si>
  <si>
    <t xml:space="preserve">d) investice do zavádění technologií a infrastruktur pro cenově dostupnou čistou energii, do snižování emisí skleníkových plynů, energetické účinnosti a energie z obnovitelných zdrojů; 
f) investice do obnovy a dekontaminace lokalit, rekultivace půdy a projektů pro nové využití;
c) investice do výzkumu a inovací a podpora přenosu pokročilých technologií; </t>
  </si>
  <si>
    <t>2021</t>
  </si>
  <si>
    <t>podnikatelský subjekt</t>
  </si>
  <si>
    <t>Digitální dvojče oblasti POHO2030</t>
  </si>
  <si>
    <t>3D databanka mapových vrstev pro veškerou další práci včetně nabízení oblasti investorům a generování možností pro umísťování jednotlivých projektů. Bude sloužit také pro akademické účely lokálních univerzit, pro tvorbu projektových dokumentací, pro predikci dodávky energie z OZE.</t>
  </si>
  <si>
    <t>2020</t>
  </si>
  <si>
    <t>Zpřístupnění a zatraktivnění oblasti POHO2030</t>
  </si>
  <si>
    <t xml:space="preserve">Zatraktivnění se týká oblastí sportovního vyžití, kultury, bio-geo koridorů, a dalších atraktivit. Dopravní systém v oblasti pak bude  propojovat nové i stávající atraktivity v území. Priorita propojení je kladena na systém cyklotras. </t>
  </si>
  <si>
    <t>f) investice do obnovy a dekontaminace lokalit, rekultivace půdy a projektů pro nové využití</t>
  </si>
  <si>
    <t>v první fázi vysoká, pak problém s majetkoprávními vztahy</t>
  </si>
  <si>
    <t>Konverze důlních areálů na klástry s různým účelem POHO2030</t>
  </si>
  <si>
    <t>Motivace projektu je eskalující útlum těžby uhlí v regionu a uzavírání důlních areálů na území POHO2030. Tyto areály se následně z titulu legislativy musí rekultivovat. Projekt navrhne alternativní využití důlního areálu a všech jeho součástí.</t>
  </si>
  <si>
    <t xml:space="preserve">a) produktivní investice do malých a středních podniků, včetně začínajících podniků, které vedou k hospodářské diverzifikaci a přeměně, b) investice do zakládání nových podniků, mimo jiné prostřednictvím podnikatelských inkubátorů a poradenských služeb; c) investice do výzkumu a inovací a podpora přenosu pokročilých technologií; d) investice do zavádění technologií a infrastruktur pro cenově dostupnou čistou energii, do snižování emisí skleníkových plynů, energetické účinnosti a energie z obnovitelných zdrojů; f) investice do obnovy a dekontaminace lokalit, rekultivace půdy a projektů pro nové využití; g) investice do posílení oběhového hospodářství mimo jiné předcházením vzniku odpadů, jejich snižováním, účinným využíváním zdrojů, opětovným používáním a recyklací; </t>
  </si>
  <si>
    <t>Nová energetika na území POHO2030</t>
  </si>
  <si>
    <t xml:space="preserve">Projekt se zabývá implementací co nejširšího portfolia OZE v území POHO2030. Konkrétní  technologie v první fázi, kdy budou zaváděny zejména prověřené technologie s ekonomickou rentabilitou, jsou zejména fotovoltaické farmy, větrné parky, facility na energetické a ekologické zpracování biomasy a odpadu, facility na využití geotermálního tepla apod. </t>
  </si>
  <si>
    <t xml:space="preserve">a) produktivní investice do malých a středních podniků, včetně začínajících podniků, které vedou k hospodářské diverzifikaci a přeměně, b) investice do zakládání nových podniků, mimo jiné prostřednictvím podnikatelských inkubátorů a poradenských služeb; c) investice do výzkumu a inovací a podpora přenosu pokročilých technologií; d) investice do zavádění technologií a infrastruktur pro cenově dostupnou čistou energii, do snižování emisí skleníkových plynů, energetické účinnosti a energie z obnovitelných zdrojů; e) investice do digitalizace a digitálního propojení; f) investice do obnovy a dekontaminace lokalit, rekultivace půdy a projektů pro nové využití; g) investice do posílení oběhového hospodářství mimo jiné předcházením vzniku odpadů, jejich snižováním, účinným využíváním zdrojů, opětovným používáním a recyklací; </t>
  </si>
  <si>
    <t>2025</t>
  </si>
  <si>
    <t>Podpora recyklace a odstranění industriálních hald</t>
  </si>
  <si>
    <t>Ambicí grantového schématu je přispět k rychlejšímu ekologickému odstranění starých průmyslových hald, kam se vyvážel odpad po těžbě či odpad z výroby železa a oceli. V ostravsko-karvinském revíru je zhruba 46 hald a 281 jiných menších hald, takzvaných deponií.</t>
  </si>
  <si>
    <t>Podpora obnovy a regenerace lokalit postižených těžbou pro nové využití</t>
  </si>
  <si>
    <t>Předmětem projektu je vytvoření mechanismu pro poskytování finanční podpory na obnovu a regeneraci vhodných lokalit na území po ukončené těžbě uhlí ať už přímo – území po ukončené těžbě uhlí a po oborech navazujících na těžbu uhlí (uhelná energetika, chemie využívající produkty ze zpracování uhlí, služby pro doly apod.), nebo nepřímo – území ovlivněné odlivem obyvatelstva a lokality, které doplňovaly průmyslový charakter regionu, tedy objekty občanské vybavenosti, bydlení apod., jejichž vznik byl přímo závislý na průmyslu.</t>
  </si>
  <si>
    <t xml:space="preserve">f) investice do obnovy a dekontaminace lokalit, rekultivace půdy a projektů pro nové využití; </t>
  </si>
  <si>
    <t>Podpora nového udržitelného bydlení na území po těžbě a v pohornických městech a obcích</t>
  </si>
  <si>
    <t xml:space="preserve">Grantové schéma řeší grantovou či návratnou pomoc (případně jejich kombinace), jenž zvýší motivaci budovat soustavy energeticky pozitivní domů, které by přispívaly ke zvýšení energetické bezpečnosti, soběstačnosti a odolnosti. </t>
  </si>
  <si>
    <t>Gasifikace pro MSK - Ekologická transformace komunálního a podobného odpadu na využitelné produkty</t>
  </si>
  <si>
    <t>V současnosti zařízení transformaci SKO na území MSK neexistuje, využívá se primárně skládkování, které však nový Zákon o odpadech výrazně omezí. Projekt počítá s využitím odpadu produkovaného v MSK, řeší tedy primárně regionální potřebu.</t>
  </si>
  <si>
    <t>2019</t>
  </si>
  <si>
    <t>Regionální rada rozvoje a spolupráce se sídlem v Třinci</t>
  </si>
  <si>
    <t>CYRKARENA - Národní centrum kompetence v cirkulární ekonomice</t>
  </si>
  <si>
    <t>Ambicí projektu je vytvořit CYRKARENU - multifunkční centrum cirkulární ekonomiky v Třinci s ambicí stát se Národním kompetenčním centrem. Dojde k využití bývalé WerkArény v Třinci - rekonstrukce bývalého zimního stadionu, unikání příklad recyklace stavební konstrukce a doplnění celého řešení o obnovitelné zdroje energie.</t>
  </si>
  <si>
    <t>2023</t>
  </si>
  <si>
    <t>VŠB-TUO</t>
  </si>
  <si>
    <t>Centrum energetických a environmentálních technologií</t>
  </si>
  <si>
    <t>Cílem projektu je realizace multioborového vědeckého zázemí pro výzkum a vývoj metod a technologií pro zajištění spolehlivé, bezpečné a k životnímu prostředí šetrné výroby, konverze a dodávky energie.</t>
  </si>
  <si>
    <t>Vybudování technologického Campusu Living Lab</t>
  </si>
  <si>
    <t xml:space="preserve">Cílem je vybudování a udržitelný provoz kombinované laboratorní platformy pro vývoj a výzkum pro oblast digitalizace v elementech průmyslové výroby, montáže, dopravy, komunikačních prostředků a prostředí, ve kterém se pohybují osoby v rámci pracovní činnosti i volnočasových aktivit. Součástí bude realizace odborné výuky studentů studijních programů pro sub-oblasti digitalizace v průmyslu. Jedná se o platformu pro prohloubení spolupráce a koordinovanou činnost s partnery z aplikační průmyslové sféry s inovačním potenciálem (koordinováno skrze MSIC a MSK). Investicí vznikne doslova „živá laboratoř“ na půdě VŠB-TUO. </t>
  </si>
  <si>
    <t xml:space="preserve">c) investice do výzkumu a inovací a podpora přenosu pokročilých technologií; 
e) investice do digitalizace a digitálního propojení; </t>
  </si>
  <si>
    <t>Moravskoslezské inovační centrum</t>
  </si>
  <si>
    <t>Smart District</t>
  </si>
  <si>
    <t xml:space="preserve">Vytvoření aplikačního prostředí pro testování výsledků experimentální platformy Living Lab a propojení s aplikační a business sférou. </t>
  </si>
  <si>
    <t>a) produktivní investice do malých a středních podniků, včetně začínajících podniků, vedoucí k hospodářské diverzifikaci a přeměně
b) investice do zakládání nových podniků, mimo jiné prostřednictvím po</t>
  </si>
  <si>
    <t>?</t>
  </si>
  <si>
    <t xml:space="preserve">Rozvoj Národního superpočítačového centra IT4Innovations  a Digitální inovační hub Ostrava </t>
  </si>
  <si>
    <t xml:space="preserve">Cílem projektu je zajistit postupnou modernizaci výzkumné infrastruktury IT4Innovations a tímto posílit konkurenceschopnost české vědy i průmyslu, vč. výzkumných laboratoří nacházejících se v MSK. Druhý strategickým cílem projektu je podpora zavádění digitálních inovací ve firmách i ve společnosti. </t>
  </si>
  <si>
    <t>Moravskoslezský kraj</t>
  </si>
  <si>
    <t>Moravskoslezská vědecká knihovna</t>
  </si>
  <si>
    <t xml:space="preserve">Hlavní vizí je postavit novou inteligentní knihovnu a vdechnout jí život. Moravskoslezská vědecká knihovna v Ostravě se stane moderním informačním, komunikačním a technologickým střediskem. </t>
  </si>
  <si>
    <t>Technologická a podnikatelská akademie</t>
  </si>
  <si>
    <t xml:space="preserve">Projekt má za cíl zvýšit zájem o podnikání v technologiích a zatraktivnit výuku odborného vzdělávání. TPA funguje jako vývojové a školící centrum pro učitele odborných předmětů na SŠ a také studentů středních škol. </t>
  </si>
  <si>
    <t>PodReg - služby a programy pro podporu podnikání</t>
  </si>
  <si>
    <t>Posláním projektu je zajištění nabídky kvalitních služeb podpory zahájení a rozvoje vlastního podnikání pro obyvatele MSK. Pilotní verze již financována ze zdrojů MSK, SMO, univerzity v MSK.</t>
  </si>
  <si>
    <t>pilotně již běží</t>
  </si>
  <si>
    <t>PodReg - finanční podpora start-ups a MSP</t>
  </si>
  <si>
    <t xml:space="preserve">V tuto chvíli existuje v rámci kraje množství zajímavých podnikatelských záměrů, na které se jejich autorům nedaří získat dostatečné finanční prostředky. Finanční nástroj by představoval jednu z možností, která by mohla umožnit financování rizikových záměrů v jejich rané fázi. Další vhodnou variantou financování je přímý vstup BA do early stage start-ups. Kvůli negativním dopadům COVID-19 je nutné podpořit rozvoj moravskoslezských MSP směrem k novým produktům a službám, které budou řešit potřeby veřejného sektoru (v počáteční fázi) a případně firemního sektoru (v pozdějších fázích). </t>
  </si>
  <si>
    <t xml:space="preserve">Moravskoslezský pakt zaměstnanosti </t>
  </si>
  <si>
    <t xml:space="preserve">Síť kariérového poradenství pro MSK v transformaci </t>
  </si>
  <si>
    <t>Cílem projektu je zajistit dostupnost služeb kariérového, profesního a pracovního poradenství pro obyvatele MS kraje v období hospodářské transformace. Služba bude poskytována online a také osobně v 10 centrech MSK.</t>
  </si>
  <si>
    <t>h) zvyšování kvalifikace a rekvalifikace pracovníků; i) pomoc uchazečům o zaměstnání při hledání zaměstnání</t>
  </si>
  <si>
    <t>Kompetence pro 21. století</t>
  </si>
  <si>
    <t xml:space="preserve">Projekt bude zaměřený na rekvalifikaci a aktivní začleňování pracovníků a zájemců (uchazečů) o zaměstnání na trh práce. MSK poskytl individuální dotaci na vývoj aplikace. </t>
  </si>
  <si>
    <t xml:space="preserve">h) zvyšování kvalifikace a rekvalifikace pracovníků; j) aktivní začleňování uchazečů o zaměstnání; </t>
  </si>
  <si>
    <t>Vysokorychlostní datová síť</t>
  </si>
  <si>
    <t>Cílem je vytvořit datovou infrastrukturu, která by propojovala kraj a všechny jeho příspěvkové a obchodní organizace. Projekt je plánován jako etapový, kdy cílového stavu 1. etapy by mělo být dosaženo na konci roku 2023. Realizace dalších etap projektu je podmíněna získáním externího zdroje financování (odhad 0,5 mld. pro ESIF 21+).</t>
  </si>
  <si>
    <t>2024</t>
  </si>
  <si>
    <t>Snížení produkce CO2 v provozovnách - EU ETS</t>
  </si>
  <si>
    <t xml:space="preserve">Dle absorpční kapacity území </t>
  </si>
  <si>
    <t xml:space="preserve">střední </t>
  </si>
  <si>
    <t>Budišov nad Budišovkou, Odry, Vítkov</t>
  </si>
  <si>
    <t>Krajina Břidlice</t>
  </si>
  <si>
    <t xml:space="preserve">Integrovaný projekt Krajina Břidlice spojuje několik na sebe navazujících projektů obcí Nízkého Jeseníku - Vítkov, Odry a Budišov nad Budišovkou, ve kterých se nachází bývalé hlubinné břidlicové doly. </t>
  </si>
  <si>
    <t xml:space="preserve">Wood arena v Ostravici </t>
  </si>
  <si>
    <t xml:space="preserve">Obec Ostravice se nachází v chráněném ložiskovém území (černé uhlí) a sousedí přímo s obcí Frenštát pod Radhoštěm, kde se nachází důl Frenštát. Lokalita je spjata s hornickou činností. Integrovaný projekt revitalizace bývalé pily v Ostravici si klade za cíl otevřit areál lidem a vytvořit nové centrum obce. </t>
  </si>
  <si>
    <t>Mobilita</t>
  </si>
  <si>
    <t xml:space="preserve">Vodíkový region - Hydrogen Valley </t>
  </si>
  <si>
    <t xml:space="preserve">Cílem je vytvořit kompetní místní ekosystém H2 zahrnující výrobu, skladování, distribuci, tankování a další konečné použití vodíku. Vazba na projekt TAČR - Téma: Výzkum potenciálu využití vodíkových technologií pro transformaci energetického mixu MSK, nízkouhlíkové energetiky a rozvoj nízkoemisní dopravy. Podepsáno memorandum mezi MSK a SM Ostravou a společností Vítkovice a.s. </t>
  </si>
  <si>
    <t xml:space="preserve">k) investice do udržitelné místní mobility včetně dekarbonizace sektoru dopravy </t>
  </si>
  <si>
    <t>Komplexní řešení využití důlních vod</t>
  </si>
  <si>
    <t>GEST-NET Underground lab</t>
  </si>
  <si>
    <t>Projekt využití bývalého černouhelného dolu pro výzkumné a komerční účely v následujících oblastech: Geovědy, bezpečnostní technika, tréninkové centrum, doprava a technologie pro podzemní aktivity, strojírenství a stavitelství v podzemí, biovědy, čistá energetika, podpora podnikání pro podzemní aktivity, seznamte se s podzemím – naučný program.</t>
  </si>
  <si>
    <t>Přehled potencionálních projektů pro financování skrze FST - Karlovarský kraj</t>
  </si>
  <si>
    <t xml:space="preserve">Nositel projektu </t>
  </si>
  <si>
    <t>digitalizace</t>
  </si>
  <si>
    <t xml:space="preserve">Veřejné subjekty
Soukromé subjekty
</t>
  </si>
  <si>
    <t xml:space="preserve">Digitální páteř kraje </t>
  </si>
  <si>
    <t xml:space="preserve">Karlovarský kraj dnes nemá významnější inovační kapacitu ani potřebné podhoubí pro rozvoj kraje. Dlouhodobá těžba nerostných surovin způsobila, že mladí talenti v kraji hromadně odchází i z důvodů nejnižší průměrné mzdy v ČR, nedostatečné infrastruktury pro výzkum a vývoj nebo i chybějícímu specializovanému zdravotními pracovišti. 
Z hlediska investic je důležitá její udržitelnost. V tuto chvíli se kraj potýká s nedostatečným rozvojem, modernizací a dostupností komunikačních a informačních systémů a nezbytné infrastruktury. Bez investic do základní infrastruktury nelze očekávat, že se podnikatelské podhoubí výrazněji transformuje. Na kraji již existuje určitá digitalizační iniciativa jako například podepsání memoranda o spolupráci v oblasti 5G sítí v Karlovarském kraji. 
První krokem pro výraznější investice do diverzifikace hospodářství, vzniku nových podnikatelských subjektů společně s posunem zaměření na produkty a služby s vyšší přidanou hodnotou je investice do kvality místní infrastruktury, tzn. odpovídající chod dopravní infrastruktury nebo dostupnost a rychlost internetového připojení skrze moderní optické sítě, které vzhledem k sídelnímu uspořádání není rovnoměrné a pokryté. 
</t>
  </si>
  <si>
    <t>a) produktivní investice do malých a středních podniků, včetně začínajících podniků, které vedou k hospodářské diverzifikaci a přeměně; b) investice do zakládání nových podniků, mimo jiné prostřednictvím podnikatelských inkubátorů a poradenských služeb; c) investice do výzkumu a inovací a podpora přenosu pokročilých technologií; e) investice do digitalizace a digitálního propojení</t>
  </si>
  <si>
    <t>Transformace historicky těžebních lokalit Karlovarského kraje</t>
  </si>
  <si>
    <t xml:space="preserve">Hlavním cílem projektů na transformaci historicky těžebních ploch Karlovarského kraje je dekontaminace, rekultivace a transformace historicky těžebních lokalit. Regenerace území, na němž se nachází objekty či plochy nevyužívané a zanedbané, za účelem opětovného plnohodnotného využití a vytvoření podmínek vedoucí k celkové ekonomické diverzifikaci kraje.
Postupná obnova postižených lokalit zásadně přispěje ke zlepšení životního prostředí, podpoře cestovního ruchu, budování podmínek pro udržitelný růst podnikání, rekvalifikaci a reorientaci pracovní síly v regionu a celkovému rozvoji kraje včetně životní úrovně jeho obyvatel. 
</t>
  </si>
  <si>
    <r>
      <t xml:space="preserve">a) produktivní investice do malých a středních podniků, včetně začínajících podniků, které vedou k hospodářské diverzifikaci a přeměně; </t>
    </r>
    <r>
      <rPr>
        <b/>
        <sz val="10"/>
        <color theme="1"/>
        <rFont val="Arial"/>
        <family val="2"/>
        <charset val="238"/>
      </rPr>
      <t xml:space="preserve">b) investice do zakládání nových podniků, mimo jiné prostřednictvím podnikatelských inkubátorů a poradenských služeb; f) investice do obnovy a dekontaminace lokalit, rekultivace půdy a projektů pro nové využití </t>
    </r>
  </si>
  <si>
    <t xml:space="preserve">Veřejné subjekty
Soukromé subjekty, např. Sokolovská uhelná, právní nástupce, a.s., Ostrovská teplárenská, a.s., Veolia Energie Mariánské Lázně, s. r. o.
</t>
  </si>
  <si>
    <t xml:space="preserve">Výstavba plynového zdroje pro CZT včetně zvýšení účinnosti a udržení CZT </t>
  </si>
  <si>
    <t xml:space="preserve">Záměrem projektů je vybudovat nové plynové zdroje CZT či přestavba stávajících zdrojů tak, aby mohly být provozovány na zemní plyn. Dále je cílem modernizovat rozvodný systém CZT, který má značné tepelné ztráty. Nové zdroje budou budovány v lokalitách, v nichž hrozí nedostatečné pokrytí spotřeby stávajícími zdroji či kde dochází k výrazné neefektivitě v důsledku zastaralosti rozvodných systémů.  Podporována je decentralizace a výstavba nových plynových zdrojů, např. plynových kotelen případně v kooperaci s kogeneračními jednotkami. Tímto způsobem by došlo ke snížení vzdálenosti mezi producentem a spotřebitelem a k redukci transportních ztrát. </t>
  </si>
  <si>
    <t>2022 - 2030</t>
  </si>
  <si>
    <t>Karlovarský kraj</t>
  </si>
  <si>
    <t>Podpora malých a středních podniků</t>
  </si>
  <si>
    <t xml:space="preserve">Navrhované grantové schéma vychází z konkrétních požadavků firem působících v regionu. Navrhované oblasti umožní realizovat náročné investice, které jsou pro místní podniky nezbytné. Realizované projekty pomohou dohnat základní technologické nedostatky a připravit pole pro další rozvoj např. z programu Technologie aplikace pro konkurenceschopnost (OP TAK). </t>
  </si>
  <si>
    <t>a) produktivní investice do malých a středních podniků, včetně začínajících podniků, které vedou k hospodářské diverzifikaci a přeměně; d) investice do zavádění technologií a infrastruktur pro cenově dostupnou čistou energii, do snižování emisí skleníkových plynů, energetické účinnosti a energie z obnovitelných zdrojů; h) zvyšování kvalifikace a rekvalifikace pracovníků</t>
  </si>
  <si>
    <t xml:space="preserve">Veřejný sektor, například:
Mikroregion Sokolov – východ
Karlovarský kraj
</t>
  </si>
  <si>
    <t>Podpora inovací v Karlovarském kraji</t>
  </si>
  <si>
    <t>Hlavním cílem projektů na podporu inovací bude poskytování služeb podporujících růst a inovace ve firmách. Jedná se přitom o takové služby, které v našem regionu nejsou na trhu spontánně nabízeny či nejsou nabízeny v požadované kvalitě, dosažitelné ceně či za jinak relevantních podmínek.</t>
  </si>
  <si>
    <t>a) produktivní investice do malých a středních podniků, včetně začínajících podniků, které vedou k hospodářské diverzifikaci a přeměně; b) investice do zakládání nových podniků, mimo jiné prostřednictvím podnikatelských inkubátorů a poradenských služeb; c) investice do výzkumu a inovací a podpora přenosu pokročilých technologií</t>
  </si>
  <si>
    <t>Využití komunálního odpadu pro energetické účely</t>
  </si>
  <si>
    <t xml:space="preserve">Cílem takto zaměřených projektů je vybudování energetických bloků pro využití RDF. Energetické bloky RDF se objevují téměř na všech světadílech jako reakce na negativní vnímání „spaloven odpadů“ a tlak k omezení skládkování, který je zřetelný i na evropské úrovni. </t>
  </si>
  <si>
    <t xml:space="preserve">a) Veřejné subjekty
b) Soukromé subjekty, např. Sokolovská uhelná, právní nástupce, a.s., společenství vlastníků jednotek 
</t>
  </si>
  <si>
    <t xml:space="preserve">Využití obnovitelných zdrojů energie včetně energetických úložišť </t>
  </si>
  <si>
    <t>Projekty jsou zaměřeny na využití fotovoltaických a větrných elektráren pro výrobu čisté energie. Tyto elektrárny by byly podpořeny výstavbou energetického úložiště (bateriové, gravitační, jiné) pro ukládání vyrobené obnovitelné energie. Možnou alternativou pro uplatnění přebytečné nespotřebované elektrické energie by mohlo být rovněž její využití pro výrobu vodíku, což by do určité míry vedlo k naplňování strategie EU cílené na ekologickou výrobu vodíku. Mezi preferované varianta této strategie patří mimo jiné vznik vodíku elektrolýzou vody (tzv. zelený vodík, kdy je pro elektrolýzu využívána elektřina vyprodukovaná z obnovitelných zdrojů) či výroba vodíku z fosilních paliv (zpravidla ze zemního plynu) při současném zachycování skleníkových plynů vzniklých touto metodou výroby (tzv. modrý vodík).</t>
  </si>
  <si>
    <t xml:space="preserve">d) investice do zavádění technologií a infrastruktur pro cenově dostupnou čistou energii, do snižování emisí skleníkových plynů, energetické účinnosti a energie z obnovitelných zdrojů; f) investice do obnovy a dekontaminace lokalit, rekultivace půdy a projektů pro nové využití </t>
  </si>
  <si>
    <t xml:space="preserve">1/2022–12/2030  </t>
  </si>
  <si>
    <t xml:space="preserve">Soukromý sektor - např. lázeňská zařízení a poskytovatelé zdravotní péče
Veřejný sektor - např. Karlovarský kraj,ILAB, lázeňská města v regionu a popřípadě další samosprávy
</t>
  </si>
  <si>
    <t>Rozvoj lázeňství a cestovního ruchu v Karlovarském kraji</t>
  </si>
  <si>
    <t xml:space="preserve">Hlavním cílem projektů na rozvoj lázeňství a cestovního ruchu bude podpora vědecky-výzkumných aktivit, které by poskytly vědecky podložená data o pozitivních účincích lázeňské léčby. Výsledky výzkumu povedou především k rozšíření lázeňské péče a to nejen v oblasti zdravotnictví, ale také v oblasti prevence. Lázně již nebudou sloužit pouze pro uzdravení již proběhlých zdravotních problémů, ale také pro prevenci, tzn. k předcházení zdravotních problémů. </t>
  </si>
  <si>
    <t>a) produktivní investice do malých a středních podniků, včetně začínajících podniků, které vedou k hospodářské diverzifikaci a přeměně; b) investice do zakládání nových podniků, mimo jiné prostřednictvím podnikatelských inkubátorů a poradenských služeb; c) investice do výzkumu a inovací a podpora přenosu pokročilých technologií; d) investice do zavádění technologií a infrastruktur pro cenově dostupnou čistou energii, do snižování emisí skleníkových plynů, energetické účinnosti a energie z obnovitelných zdrojů, f) investice do obnovy a dekontaminace lokalit, rekultivace půdy a projektů pro nové využití; h) zvyšování kvalifikace a rekvalifikace pracovníků; j) aktivní začleňování uchazečů o zaměstnání; l) investice do udržitelné místní mobility včetně dekarbonizace sektoru místní dopravy.</t>
  </si>
  <si>
    <t>2021 - 2028</t>
  </si>
  <si>
    <t xml:space="preserve">Veřejné subjekty
Soukromé subjekty, např. ČEZ, a.s., E.ON Energie, a.s.
</t>
  </si>
  <si>
    <t>Podpora čisté mobility v dopravě</t>
  </si>
  <si>
    <t xml:space="preserve">V rámci snižování emisí CO2 připravil Karlovarský kraj grantové schéma rozvoje alternativní dopravy na dotčeném území. Zmíněné schéma počítá jak s potupným nárůstem počtu vozidel na alternativní pohon, tak i s budováním potřebné infrastruktury, bez níž by nebyl nárůst zmíněných vozidel reálně možný. </t>
  </si>
  <si>
    <t xml:space="preserve">Veřejné subjekty jako například Úřad práce ČR, KARP
Soukromé subjekty
</t>
  </si>
  <si>
    <t>Podpora vzdělávací a rekvalifikační infrastruktury</t>
  </si>
  <si>
    <t>Předmětem projektu je pomoc zaměstnancům podniků, které prochází strukturálními změnami, a které jsou tudíž nuceni své zaměstnance propouštět. Projekt se zaměřuje na zvýšení adaptability zaměstnanců pro nalezení nového pracovního uplatnění. Dále se soustředí na vybudování potřebných základů pro zvýšení vzdělanosti v kraji a také podpoření zájmu především u mladších generací o vědu a techniku, a to zejména na dovednosti vyžadované moderními podniky (IT, soft skills).</t>
  </si>
  <si>
    <t xml:space="preserve">b) investice do zakládání nových podniků, mimo jiné prostřednictvím podnikatelských inkubátorů a poradenských služeb; h) zvyšování kvalifikace a rekvalifikace pracovníků; i) pomoc uchazečům o zaměstnání při hledání zaměstnání; j) aktivní začleňování uchazečů o zaměstnání; k) technická pomoc </t>
  </si>
  <si>
    <t>soukromý subjekt</t>
  </si>
  <si>
    <t>Projekt OZE</t>
  </si>
  <si>
    <t>V souladu s dosažením energeticko-klimatických cílů EU a ČR je potřeba nahradit stávající uhelné zdroje elektrické energie zdroji využívajících OZE, projekt představuje kombinaci využití FVE a VTE pro výrobu čisté energie.</t>
  </si>
  <si>
    <t>d) investice do zavádění technologií a infrastruktur pro dostupnou čistou energii, do snižování emisí skleníkových plynů, energetické účinnosti a energie z obnovitelných zdrojů</t>
  </si>
  <si>
    <t>Blok RDF</t>
  </si>
  <si>
    <t>Výstavba zpracovatelské linky a energetického bloku RDF (tuhé alternativní palivo) využívající tohoto paliva pro kombinovanou výrobu tepelné a elektrické energie.</t>
  </si>
  <si>
    <t>SH Medard</t>
  </si>
  <si>
    <t>Výstavba skleníkového hospodářství (SH), využívající energetického potenciálů jezera Medard v kombinaci s OZE pro vytápění, projekt bude přispívat rovněž k zajištění potravinové soběstačnosti a tvorbě nových pracovních míst.</t>
  </si>
  <si>
    <t>Ostatní průmyslové plochy SU</t>
  </si>
  <si>
    <t>Dekontaminace, rekultivace a transformace lokalit a areálů přímo spojených s těžbou hnědého uhlí na Sokolovsku pro další využití.</t>
  </si>
  <si>
    <t>f) investice do dekontaminace lokalit, rekultivace půdy a projektů pro nové využití</t>
  </si>
  <si>
    <t>veřejný subjekt</t>
  </si>
  <si>
    <t>Infrastruktura pro tématickou průmyslovou zónu</t>
  </si>
  <si>
    <t>Vybudování tématické průmyslové zóny zaměřené na ekonomickou diverzifikaci a tvorbu zelených, vysice kvalifikovaných a kreativních pracovních míst</t>
  </si>
  <si>
    <t>a) produktivní investice do malých a středních podniků, včetně začínajících podniků, které vedou k hospodářské diverzifikaci a přeměně</t>
  </si>
  <si>
    <t>Kreativní inkubátor tradičních řemesel</t>
  </si>
  <si>
    <t xml:space="preserve">Vytvoření infrastruktury podporující inkubaci v kreativních oborech, vybavení této infrastruktury odbornými kapacitami, vytvoření široké regionální platformy spolupracující na bázi kreativního průmyslu.   </t>
  </si>
  <si>
    <t>b) investice do základní nových podniků, mimo jiné prostřednictvím inkubátorů a poradenských služeb</t>
  </si>
  <si>
    <t>Regionální design centrum</t>
  </si>
  <si>
    <t>Inovační Centrum rozvoje, vzdělávání a podpory kreativity ve vztahu k netechnickým průmyslům se zahrnutou komunitně obcanskou formou.  Kreativně podnikatelský inkubator s hubem, fablabem, co-workovym centrem, edukačním prostorem, zaměřený na komplexní podporu jedinců i firem s celkovým kulturně občanským zázemím a s péčí ve formě mentálních lázní.</t>
  </si>
  <si>
    <t>Vědeckotechnický park</t>
  </si>
  <si>
    <t>Vybudování Vědeckotechnického parku v areálu krajského úřadu a souvisejících aktivit. Vybudování špičkové infrastruktury pro významná pracoviště (technické a technologické vybavení, laboratoře, pořízení strojů a zařízení apod.)</t>
  </si>
  <si>
    <t>Institut lázeňství a balneologie</t>
  </si>
  <si>
    <t>Stabilizovaný, globálně činný, uznávaný Institut lázeňství a balneologie, v.v.i.</t>
  </si>
  <si>
    <t>Univerzitní kampus</t>
  </si>
  <si>
    <t>Vybudování komplexního vzdělávacího střediska určeného pro terciérní vzdělávání, absolventy v kraji udržet, zvýšení vzdělanostní úrovně obyvatel Karlovarského kraje, růst výzkumných a inovačních podnikatelských aktivit a přilákání zahraničních investic s vyšší přidanou hodnotou.</t>
  </si>
  <si>
    <t>Třídírna směsného odpadu</t>
  </si>
  <si>
    <t>Vybudování malé třídíci linky na třídění směsného odpadu z odpadkových košů. Jedná se o pořízení malé násypky na odpad, pásového dopravníku, boxů pro roztříděný odpad, lávek, vybudování malého zázemí pro pracovníky, a potřebného příslušenství ( přívod el. energie apod.)</t>
  </si>
  <si>
    <t>Rekonstrukce trakčního vedení trolejí</t>
  </si>
  <si>
    <t>Zlepšení účinnosti a rozšíření čisté mobility</t>
  </si>
  <si>
    <t>Digitální 5G HUB</t>
  </si>
  <si>
    <t>Vytvoření nové digitální laboratoře a start-up hubu pro mladé a začínající podnikatele, podpora digitálního vzdělávání na středních školách.</t>
  </si>
  <si>
    <t>Augmentovaná realita</t>
  </si>
  <si>
    <t>Vytvoření unikátního průvodce městem Karlovy Vary s využitím mobilních telefonů.</t>
  </si>
  <si>
    <t>Telematika DPKV</t>
  </si>
  <si>
    <t>Telematické projekty (zvýšení bezepčnosti a komfortu cestujících, digitalizace dat v dopravě)</t>
  </si>
  <si>
    <t>Smart Chodov</t>
  </si>
  <si>
    <t>Podpora zavádení smart řešení v rámci města Chodov.</t>
  </si>
  <si>
    <t>Technická pomoc</t>
  </si>
  <si>
    <t>Transformační agentura</t>
  </si>
  <si>
    <t>Agentura podporující transformační proces v regionu - zajištění kvalitních lidských zdrojů pro přípravu strategických projektů směřujících k energetické transformaci.</t>
  </si>
  <si>
    <t>k) technická pomoc</t>
  </si>
  <si>
    <t xml:space="preserve">veřejný subjekt </t>
  </si>
  <si>
    <t>BF Stará vodárna v Karlových Varech</t>
  </si>
  <si>
    <t xml:space="preserve">Regenerovat území, na němž se nachází objekty či plochy nevyužívané a zanedbané za účelem opětovného plnohodnotného využití a zároveň vytvořit podmínky pro stabilizaci území a přinést do území nové a potřebné funkce. </t>
  </si>
  <si>
    <t>Elektrárna Tisová</t>
  </si>
  <si>
    <t>Dekontaminace lokality přímo spojené s těžbou a využíváním hnědého uhlí a příprava průmyslové zóny nebo jinak vhodné plochy pro další využití vedoucí k ekonomické diverzifikaci</t>
  </si>
  <si>
    <t>Outplacement</t>
  </si>
  <si>
    <t>Poskytování poradenství, jehož cílem je rychlá pomoc s orientací na trhu práce a snaha o rychlé nalezení vhodného zaměstnání bez nutnosti evidence na ÚP ČR. Možnost účasti na vzdělávacích aktivitách a rekvalifikacích. Zprostředkování zaměstnání formou nedotovaných pracovních míst nebo dotovaných pracovních míst.</t>
  </si>
  <si>
    <t>h) zvyšování kvalifikace a rekvalifikace pracovníků
i) pomoc uchazečům o zaměstnání při hledání zaměstnání</t>
  </si>
  <si>
    <t>Klastr - rekvalifikace, apod.</t>
  </si>
  <si>
    <t xml:space="preserve">Podpora zaměstnanosti a rekvalifikací za účelem posilování konkurenceschopnosti v klíčových oborech regionu. </t>
  </si>
  <si>
    <t xml:space="preserve">Program na zvýšení inovační výkonnosti firem a konkurenceschopnosti regionu </t>
  </si>
  <si>
    <t>Program zaměřený na zvýšení inovační výkonnosti MSP, konkurenceschopnosti regionu díky němuž budou MSP moci ověřit inovační potenciál a realizovat změny k jejich růstu.</t>
  </si>
  <si>
    <t>a) produktivní investice do malých a středních podniků, včetně začínajících podniků, které vedou k hospodářské diverzifikaci a přeměně; 
c) investice do výzkumu a inovací a podpora přenosu pokročilých technologií</t>
  </si>
  <si>
    <t>Grantové schéma - obnovitelné zdroje pro rodinné domy</t>
  </si>
  <si>
    <t xml:space="preserve">Usnadnění dostupnosti OZE pro individuální využití, např. pro rodinné domy, prostřednictvím indivituální dotace na pořízení OZE. Cílem projektu je maximalizace využívání OZE, zlepšení životního prostředí v rezidenčních zónach a snížení produkce CO2 </t>
  </si>
  <si>
    <t>Grantové schéma - infrastruktura pro čistou mobilitu</t>
  </si>
  <si>
    <t>Vybudování infrastruktury pro čistou mobilitu, parkovací domy, parkovací místa s nabíjecími stanicemi, pořízení nízkoemisní dopravy</t>
  </si>
  <si>
    <t>veřejný/soukromý subjekt</t>
  </si>
  <si>
    <t>Plynofikační zdroje</t>
  </si>
  <si>
    <t>Výstavba nového zdroje CZT na plynové bázi pro zajištění dodávek tepela při odklonu od využívání uhlí pro tento účel</t>
  </si>
  <si>
    <t>Smart systém pro odpadové hospodářství</t>
  </si>
  <si>
    <t>podzemní kontejnery v obytných zónách města a zlepšení odpadového hospodářství a recyklace v lázeňských městech</t>
  </si>
  <si>
    <t>Výstavba zdroje pro CZT s kombinací zdrojů</t>
  </si>
  <si>
    <t>využití kombinace bio, plynové a geotermální energie jako náhrada za ukončení těžby uhlí (Sokolovsko)</t>
  </si>
  <si>
    <t>Energetický management</t>
  </si>
  <si>
    <t>Vytvoření dokumentu + zavedení opatření (snížení el. energie a tepla)</t>
  </si>
  <si>
    <t>Modernizace rozvodů CZT</t>
  </si>
  <si>
    <t>Kompletní rekonstrukce primárních horkovodních (11,3 km) a sekundárních teplovodních rozvodů (7,9 km)</t>
  </si>
  <si>
    <t>Revitalizace prostoru bývalé kaolinky Markéty</t>
  </si>
  <si>
    <t>Úprava  prostoru po důlní činnosti na lesopark,který by navazovalnana  již existující lesopark Jiřího Ošeckého.</t>
  </si>
  <si>
    <t>Výstavba fotovoltaických parků</t>
  </si>
  <si>
    <t>Zdroj energie pro VO, chod OÚ a další objekty v majetku obcí a měst v KVK</t>
  </si>
  <si>
    <t>Výstavba kogenerační jednotky</t>
  </si>
  <si>
    <t>Zdroj tepelné energie pro  OÚ a další objekty v majetku obce</t>
  </si>
  <si>
    <t>Bioplynová stanice na výrobu metanu pro kogenerační jednotku</t>
  </si>
  <si>
    <t>Zdroj plynu pro kogenerační jednotku</t>
  </si>
  <si>
    <t>Využití geotermální energie a zkapacitnění kreotechnických zařízení</t>
  </si>
  <si>
    <t xml:space="preserve">Projekt zaměřený na využívání geotermálního potenciálu v Karlovarském kraji. Využití geotermální energii pro energetické účely (vytápění) a doplňkové účely a sním spojené zkapacitnění jímacích a kreotechnických zařízení termálních vod </t>
  </si>
  <si>
    <t>Energetické úložiště</t>
  </si>
  <si>
    <t xml:space="preserve">Jedná se o projekt výstavby energetického úložiště (bateriové, gravitační, jiné) pro ukládání elektrické energie vyrobené z OZE </t>
  </si>
  <si>
    <t>Výměna uhelných zdrojů na jiné vhodné energetické zdroje pro výrobu technologické páry pro papírenský stroj.</t>
  </si>
  <si>
    <t>Elektrárna Vřesová</t>
  </si>
  <si>
    <t>Výstavba zdroje pro CZT</t>
  </si>
  <si>
    <t>Výstavba nových plynových zdrojů pro CZT jako náhrada za uhelné zdroje při utlumování těžby uhlí na Sokolovsku</t>
  </si>
  <si>
    <t xml:space="preserve">Modernizace a výstavba CZT </t>
  </si>
  <si>
    <t>Modernizace a výměna potrubních rozvodů, modernizace a výstavba plynové kotelny pro CZT, ekologizace způsobu vytápění objektů na ML</t>
  </si>
  <si>
    <t>Ekologizace provozu Vřesová</t>
  </si>
  <si>
    <t xml:space="preserve">Ekologizace a zvýšení účinnosti zdroje při konverzi výroby elektrické energie a tepla pro CZT z uhlí na zemní plyn </t>
  </si>
  <si>
    <t>Průmyslové zóny Silvestr a Přátelství</t>
  </si>
  <si>
    <t>Úprava lokalit přímo spojených s těžbou a využíváním hnědého uhlí a jejich transformace na průmyslové zóny včetně vybudování inženýrských sítí</t>
  </si>
  <si>
    <t>Využití OZE a snížení emisí</t>
  </si>
  <si>
    <t>Likvidace parních kotlů, výstavba biomasového kotle, kryté skládky na biomasu, výstavba plynové kogenerační jednotky</t>
  </si>
  <si>
    <t>Smart Sokolov</t>
  </si>
  <si>
    <t>Vybudování optických sítí ve městě Sokolov</t>
  </si>
  <si>
    <t>Revitalizace železničního depa</t>
  </si>
  <si>
    <t>Vybudování chráněných dílen, zázemí pro začínající podniky a skladovací prostory</t>
  </si>
  <si>
    <t>Oblast ENERGETIKY:</t>
  </si>
  <si>
    <t>Typové uvažované projekty soukromých právnických osob (firem) ve fázi rozpracovanosti se schopností zahájení realizace (tendr) v druhé polovině roku 2021 a samotnou výstvbou (zahájení v roce 2023):</t>
  </si>
  <si>
    <r>
      <t>·</t>
    </r>
    <r>
      <rPr>
        <sz val="7"/>
        <color rgb="FF000000"/>
        <rFont val="Times New Roman"/>
        <family val="1"/>
        <charset val="238"/>
      </rPr>
      <t xml:space="preserve">       </t>
    </r>
    <r>
      <rPr>
        <b/>
        <sz val="11"/>
        <color rgb="FF000000"/>
        <rFont val="Calibri"/>
        <family val="2"/>
        <charset val="238"/>
      </rPr>
      <t>Nahrazení hnědouhelných stávající zdrojů novými, které představují primárně zdroje na plyn kombinované s paroplynovým cyklem, kotli a parní turbínou – odhadované náklady kolem 11 mld. Kč</t>
    </r>
  </si>
  <si>
    <r>
      <t>·</t>
    </r>
    <r>
      <rPr>
        <sz val="7"/>
        <color rgb="FF000000"/>
        <rFont val="Times New Roman"/>
        <family val="1"/>
        <charset val="238"/>
      </rPr>
      <t xml:space="preserve">       </t>
    </r>
    <r>
      <rPr>
        <b/>
        <sz val="11"/>
        <color rgb="FF000000"/>
        <rFont val="Calibri"/>
        <family val="2"/>
        <charset val="238"/>
      </rPr>
      <t>Vodíkové akumulátory – výroba vodíku pro auta na palivové články, součástí záměru je vybudování  FVE, investice řádově 3 mld. Kč investic</t>
    </r>
  </si>
  <si>
    <r>
      <t>·</t>
    </r>
    <r>
      <rPr>
        <sz val="7"/>
        <color rgb="FF000000"/>
        <rFont val="Times New Roman"/>
        <family val="1"/>
        <charset val="238"/>
      </rPr>
      <t xml:space="preserve">       </t>
    </r>
    <r>
      <rPr>
        <b/>
        <sz val="11"/>
        <color rgb="FF000000"/>
        <rFont val="Calibri"/>
        <family val="2"/>
        <charset val="238"/>
      </rPr>
      <t>Obdobných návrhů viz výše je více – kumulovaně dalších cca 30 mld. Investic</t>
    </r>
  </si>
  <si>
    <t>Další typové projekty:</t>
  </si>
  <si>
    <r>
      <t>·</t>
    </r>
    <r>
      <rPr>
        <sz val="7"/>
        <color rgb="FF000000"/>
        <rFont val="Times New Roman"/>
        <family val="1"/>
        <charset val="238"/>
      </rPr>
      <t xml:space="preserve">       </t>
    </r>
    <r>
      <rPr>
        <b/>
        <sz val="11"/>
        <color rgb="FF000000"/>
        <rFont val="Calibri"/>
        <family val="2"/>
        <charset val="238"/>
      </rPr>
      <t xml:space="preserve">Investice do ekologicky šetrné výroby – výrobní technologie (nahrazení staré vysokoemisní novou nízkoemisní) v oblastí slévárenství, metalurgie, petrochemie a chemických odvětvích obecně, to vše řádově v desítkách mil. EUR </t>
    </r>
  </si>
  <si>
    <r>
      <t>·</t>
    </r>
    <r>
      <rPr>
        <sz val="7"/>
        <color rgb="FF000000"/>
        <rFont val="Times New Roman"/>
        <family val="1"/>
        <charset val="238"/>
      </rPr>
      <t xml:space="preserve">       </t>
    </r>
    <r>
      <rPr>
        <b/>
        <sz val="11"/>
        <color rgb="FF000000"/>
        <rFont val="Calibri"/>
        <family val="2"/>
        <charset val="238"/>
      </rPr>
      <t>Technologie (nové) pro spalování a likvidace odpadu (4 mld. Kč)</t>
    </r>
  </si>
  <si>
    <r>
      <t>·</t>
    </r>
    <r>
      <rPr>
        <sz val="7"/>
        <color rgb="FF000000"/>
        <rFont val="Times New Roman"/>
        <family val="1"/>
        <charset val="238"/>
      </rPr>
      <t xml:space="preserve">       </t>
    </r>
    <r>
      <rPr>
        <b/>
        <sz val="11"/>
        <color rgb="FF000000"/>
        <rFont val="Calibri"/>
        <family val="2"/>
        <charset val="238"/>
      </rPr>
      <t>Projekty z oblasti posilování energetických sítí pro decentarlizaci zdrojů (individuální OZE) – jednotky mld. Kč</t>
    </r>
  </si>
  <si>
    <t>Úvodní přehled projektů Skupiny ČEZ k zařazení do územního plánu pro spravedlivou transformaci</t>
  </si>
  <si>
    <t>doplněno a aktualizováno k 28.8.2020. Projekty přidané oproti předchozí verzi seznamu jsou uvedeny na začátku seznamu. Celkem přidáno 18 projektů</t>
  </si>
  <si>
    <t>Projekt</t>
  </si>
  <si>
    <t>Připravenost, termín možné realizace</t>
  </si>
  <si>
    <t>Celkové náklady               (v mil. Kč)</t>
  </si>
  <si>
    <t>Stručný popis</t>
  </si>
  <si>
    <t>Dopad do zaměstnanosti</t>
  </si>
  <si>
    <t>Přínosy</t>
  </si>
  <si>
    <t>Poznámka</t>
  </si>
  <si>
    <t>vysoká -  realizace:
 2021- 2022
 již probíhá příprava projektů FVE</t>
  </si>
  <si>
    <t>Bloky 2 a 3 v Elektrárně Ledvice (ELE) byly trvale odstaveny a vyřazeny z provozu a nyní se v areálu ELE nacházejí již nepotřebné chátrající chladící věže, jež byly dříve součástí technologie nezbytné k výrobě elektřiny a tepla (spalováním hnědého uhlí) z bloků 2 a 3 ELE.
Rovněž tak se, z dob výstavby Nového zdroje 660 MW Ledvice, nachází mimo perimetr elektrárny nyní již nevyužívané buňkoviště (tzv. Vajmanka) 
Obě tyto lokality byly určeny pro výstavbu fotovoltaické elektrárny (FVE).
Cílem je příprava lokality pro výstavbu, revitalizace vč. demolice plochy po Uvolňování ploch pro následné využití brownfieldu na další rozvojové projekty - v rámci obnovitelných zdrojů (FVE).</t>
  </si>
  <si>
    <t>pozitivní</t>
  </si>
  <si>
    <t>Výstavba FVE je vyvolána snahou o zvýšení výroby elektrické energie z OZE v ČEZ, a.s., jde o efektivní využití pozemků po chladících věžích bývalých bloků (1), 2, 3 + bývalého buňkoviště a synergickým způsobem využít možnosti spojení technologií ELE a FVE.</t>
  </si>
  <si>
    <t>Doplněno 31-8-2020</t>
  </si>
  <si>
    <t>OZE</t>
  </si>
  <si>
    <t xml:space="preserve">vysoká - termín realizace:
 2021- 2022
 již probíhá příprava projektů FVE </t>
  </si>
  <si>
    <t>Bloky 1, 2 a 3 v Elektrárně Ledvice (ELE) byly trvale odstaveny a vyřazeny z provozu a nyní se v areálu ELE nacházejí již nepotřebné chátrající chladící věže bl. 2, 3, jež byly dříve součástí technologie využívané k výrobě elektřiny a tepla spalováním hnědého uhlí bloků 3x 100 MW v ELE.
V lokalitě je prostor o výměře 2,1 ha, který je vhodný k výstavbě FVE. Využití této lokality k výstavbě FVE je v souladu s územním plánem. Vyvedení výkonu z FVE je možné do vlastní spotřeby ELE, případně do stávajících distribučních linek.</t>
  </si>
  <si>
    <t>Lokalita bývalého buňkoviště z dob výstavby Nového zdroje 660 MW Ledvice, jež se nachází mimo perimetr elektrárny, tzv. Vajmanka.
V lokalitě je prostor o výměře 3,6 ha, který je vhodný k výstavbě FVE. Využití této lokality k výstavbě FVE je v souladu s územním plánem. Vyvedení výkonu z FVE je možné do vlastní spotřeby ELE, případně do stávajících distribučních linek.</t>
  </si>
  <si>
    <t>vysoká - termín realizace:
 2026-2027
Je zahájena technická a legislativní příprava.
Pozemek + technologie ve vlastnictví ČEZ</t>
  </si>
  <si>
    <t>Jedná se o výstavbu bateriového uložiště EPR s kapacitou 2x40MW. 
V lokalitě je vyhrazen prostor o výměře 2 ha. 
Projekt je v souladu s územním plánem města Kadaň.</t>
  </si>
  <si>
    <t>Cílem je výstavba bateriového uložiště s možností poskytovat podpůrné síťové služby s vyrovnáváním výkonu fotovoltaických systémů OZE.</t>
  </si>
  <si>
    <t>Akumulace elektrické energie do vodíku na Elektrárně Prunéřov</t>
  </si>
  <si>
    <t>Střední - realizace: 2026-2029</t>
  </si>
  <si>
    <t xml:space="preserve">Jedná se o projekt výstavby akumulace elektrické energie do vodíku na EPR1 s příkonem 12MW a produkcí 2700tis. Nm3 / rok.
V lokalitě je vyhrazen prostor o výměře 5 ha. 
Spotřeba vodíku bude primárně využita pro paroplynový cyklus. PPC je projektován pro spalování do 30% H2 a 70% zemní plyn.
Projekt je v souladu s územním plánem města Kadaň.
</t>
  </si>
  <si>
    <t>Cílem je výstavba akumulace elektrické energie do vodíku na E PRUNÉŘOV I</t>
  </si>
  <si>
    <t>Vysoká - 2021- 2022
Je zpracována zadávací dokumentace a podklady ke stavebnímu řízení.</t>
  </si>
  <si>
    <t>Elektrárna Prunéřov I, byla v 06/2020 odstavena a trvale vyřazena z provozu.
V lokalitě je prostor o výměře 17ha, které jsou vhodné k výstavbě FVE. Využití lokality k výstavbě FVE je v souladu s územním plánem města Kadaň. Vyvedení výkonu je možné do stávajících distribučních linek.</t>
  </si>
  <si>
    <t>Vysoká - realizace: 2023. Je zpracován technický záměr projektu a žádost o změnu územního plánu města Kadaně</t>
  </si>
  <si>
    <t>Elektrárna Prunéřov I byla v 06/2020 odstavena a trvale vyřazena z provozu, odkaliště Ušák bylo využíváno k ukládání vedlejších energetických produktů. Po odstavení  elektrárny Prunéřov I je prostor odkaliště vhodný k výstavbě FVE. 
 Vyvedení výkonu je možné do stávajících distribučních linek. Je zahájena technická a legislativní příprava, bude zažádáno o změnu územního plánu města Kadaň.</t>
  </si>
  <si>
    <t>Střední - realizace: 2025-2026</t>
  </si>
  <si>
    <t>Jedná se o projekt výstavby paroplynového zdroje v perimetru elektrárny Prunéřov I na uvolněném prostoru.
V lokalitě je prostor o výměře 7 ha 
Vyvedení výkonu - je řešeno vyvedením do stávajících distribučních linek EPR1 případně linek ČEPS
Je v souladu se stávajícím územním plánem</t>
  </si>
  <si>
    <t>Cílem je výstavba paroplynového zdroje pro výrobu elektrické energie a tepla o velikosti 400MW. Zachování energetické bilance v lokalitě, stabilní dodávky energie</t>
  </si>
  <si>
    <t>Příprava lokality elektrárny Prunéřov I po vyřazení z provozu pro další využití lokality</t>
  </si>
  <si>
    <t>Vysoká/střední - realizace: 2021-2022.Jsou zpracovány výkazy výměr a připraveny podklady pro zpracování projektu demolice a dekontaminace</t>
  </si>
  <si>
    <t>Vysoká/střední</t>
  </si>
  <si>
    <t>Elektrárna Prunéřov I, byla v 06/2020 odstavena a trvale vyřazena z provozu. V lokalitě se nacházejí nepotřebné objekty, dříve využívané k výrobě elektřiny a tepla spalováním hnědého uhlí. V lokalitě je cca 50 tis. tun stavebních konstrukcí a 50 tis. tun ocelových konstrukcí. Poměrná část lokality je kontaminována ekologickou zátěží</t>
  </si>
  <si>
    <t>Cílem je příprava lokality pro výstavbu, revitalizace vč. demolice plochy po uzavřené Elektrárně Prunéřov I - využití pro rozvojové projekty  fotovoltaická elektrárna Prunéřov, výkon 15 MW, paroplynový zdroj 400 MW, výstavba bateriového systému pro akumulaci elektřiny, ukládání energie do vodíku</t>
  </si>
  <si>
    <t>Střední - realizace: 2026-2029, Je zahájena technická a legislativní příprava</t>
  </si>
  <si>
    <t>Jedna se o výstavbu paroplynového zdroje na vyhrazeném prostoru v perimetru  elektrárny Prunéřov II.
V lokalitě je vyhrazen prostor o výměře 7 ha. 
Vyvedení výkonu- je řešeno vyvedením do stávajících distribučních linek EPR2 případně linek ČEPS.
Je v souladu se stávajícím územním plánem.</t>
  </si>
  <si>
    <t>pozitivní/zachování</t>
  </si>
  <si>
    <t>Cílem je výstavba paroplynového zdroje pro výrobu elektrické energie a tepla o velikosti 400MW</t>
  </si>
  <si>
    <t>Výstavba bateriového uložiště na elektrárně Tušimice (ETU)</t>
  </si>
  <si>
    <t>Střední - realizace: 2026-2027, Je zahájena technická a legislativní příprava</t>
  </si>
  <si>
    <t>Jedná se o projekt výstavby bateriového uložiště ETU s kapacitou 1x40MW.
V lokalitě je vyhrazen  prostor o výměře 2 ha .
Je v souladu s územním plánem města Kadaň</t>
  </si>
  <si>
    <t xml:space="preserve">Cílem je výstavba bateriového uložiště s možností poskytovat podpůrné síťové služby s vyrovnáváním výkonu fotovoltaických systémů </t>
  </si>
  <si>
    <t>Střední - realizace: 2025-2027,Je zpracován technický záměr projektu a žádost o změnu územního plánu města Kadaně.</t>
  </si>
  <si>
    <t>Odkaliště bylo využíváno pro provoz elektrárny Tušimice, v současné době probíhá rekultivace této plochy. 
Na odkališti je na platě vyhrazen prostor  o výměře 50ha, vhodných k výstavbě FVE.
Vyvedení výkonu je možné do stávajících distribučních linek. Bude zažádáno o změnu územního plánu města Kadaň.</t>
  </si>
  <si>
    <t>Vysoká - realizace: 2021-2022.Je zpracován technický záměr projektu a je v souladu s územním plánem</t>
  </si>
  <si>
    <t>Odkaliště bylo využíváno pro provoz elektrárny Tušimice, v současné době probíhá rekultivace této plochy. 
Na odkališti je na platě vyhrazen prostor o výměře 7ha, vhodných k výstavbě FVE.
Vyvedení výkonu je možné do přilehlých stávajících distribučních linek. Je v souladu s územním plánem města Hrušovany</t>
  </si>
  <si>
    <t>Cílem je výstavba fotovoltaické  Elektrárny o výkonu 5MW</t>
  </si>
  <si>
    <t>Střední - realizace: 2023-2024,Je zpracováván technický záměr projektu.</t>
  </si>
  <si>
    <t>Odkaliště bylo využíváno pro provoz elektrárny Tušimice, v současné době je rekultivováno. 
Na odkališti je vyhrazen prostor  o výměře 123ha vhodných k výstavbě FVE po proběhlé rekultivaci.
Vyvedení výkonu - je řešeno variantně 
a)	zažádáno o vyvedení výkonu s využitím zásobování průmyslové zóny Triangle.
b)	zažádáno o vyvedení výkonu do přilehlé  distribuční sítě.
Probíhá změna územního plánu obce Hrušovany</t>
  </si>
  <si>
    <t>Cílem je výstavba fotovoltaické Elektrárny o výkonu 120 MW</t>
  </si>
  <si>
    <t>Výstavba paroplynového zdroje na Elektrárně Tušimice ( ETU)</t>
  </si>
  <si>
    <t xml:space="preserve">Jedna se o výstavbu paroplynového zdroje na ploše uvnitř areálu elektrárny Tušimice II, na uvolněném prostoru.
Na projekt je v lokalitě vyhrazen prostor o výměře 10 ha. 
Vyvedení výkonu - je řešeno vyvedením do stávajících distribučních linek ETU02 případně linek ČEPS
Je zažádáno o změnu územního plánu města Kadaň
</t>
  </si>
  <si>
    <t>Pozitivní</t>
  </si>
  <si>
    <t>Vysoká - realizace: 2021, Je zahájena technická a legislativní příprava</t>
  </si>
  <si>
    <t>Jedná se o výstavbu FVE na ploše uvnitř areálu elektrárny Tušimice na místě nevyužívané skládky paliva. 
Na projekt je v lokalitě vyhrazen prostor o výměře 2,5ha. 
Vyvedení výkonu - je řešeno vyvedením do elektrárny Tušimice 
Je v souladu se stávajícím územním plánem</t>
  </si>
  <si>
    <t>Střední - realizace: 2023-2035, Je zahájena technická a legislativní příprava</t>
  </si>
  <si>
    <t>Jedná se o výstavbu FVE na vhodných plochách v prostoru bývalé těžby lomu Libouš. Pozemky jsou ve vlastnictví ČEZ a.s  - Severočeské doly a.s. (Skupina ČEZ). 
V lokalitě je prostor o výměře 800ha vhodných k výstavbě FVE po schválené  nebo plánované rekultivaci.
Vyvedení výkonu - je řešeno vyvedením do elektrárny Tušimice a elektrárny Prunéřov : 
a)	do linek ČEPS
b)	zažádáno o vyvedení výkonu do přilehlé distribuční sítě.
Probíhají jednání pro změnu územních plánů dotčených obcí a legislativní příprava.</t>
  </si>
  <si>
    <t>Střední / nízká, realizace: 2026-2029, zahájena technická a legislativní příprava</t>
  </si>
  <si>
    <t>Jedná se o výstavbu Akumulace elektrické energie do vodíku na ETU s příkonem  12MW a produkcí 2700tis. Nm3 / rok.
Na projekt je v lokalitě vyhrazen prostor o výměře 5 ha. 
Spotřeba vodíku bude primárně pro paroplynový cyklus, PPC je projektován pro spalování do 30%H2, 70% zemní plyn.
Je v souladu s územním plánem města Kadaň</t>
  </si>
  <si>
    <t>Cílem je výstavba Akumulace elektrické energie do vodíku na ETU</t>
  </si>
  <si>
    <t>Celková modernizace CZT Ústí nad Labem</t>
  </si>
  <si>
    <t>1200 - 2500</t>
  </si>
  <si>
    <t>Komplexní konverze z parní na horkovodní  sítě města ÚnL. Jedná se o přípravu na transformaci na bezemisní teplárenství, pro kterou je CZT klíčové.</t>
  </si>
  <si>
    <t>Zachování</t>
  </si>
  <si>
    <t>Snížení ztrát s přínosem pro místní životní prostředí
Zvyšování účinnosti využití paliva pro nákladově efektivní hodpodaření města
Snížení až eliminace uhlíkové stopy výroby tepla a elektřiny pro krajské město a blízké okolí zásobované z CZT                                                                                                                                                                                                                                                                Zachování zaměstnanosti při výrobě tepla a obsluze a údržbě sítí</t>
  </si>
  <si>
    <t>Modernizace CZT Teplice</t>
  </si>
  <si>
    <t>500-4000</t>
  </si>
  <si>
    <t>Konverze z parní na horkovodní primární sítě města Teplice
Jedná se o přípravu na transformaci na bezemisní teplárenství.</t>
  </si>
  <si>
    <t>Snížení ztrát s přínosem pro místní životní prostředí
Zvyšování účinnosti využití paliva pro nákladově efektivní hodpodaření města
Snížení až eliminace uhlíkové stopy výroby tepla a elektřiny pro město a blízké okolí zásobované z CZT                                                                                                                                                                                                                                                                Zachování zaměstnanosti při výrobě tepla a obsluze a údržbě sítí</t>
  </si>
  <si>
    <t>Modernizace CZT Bílina</t>
  </si>
  <si>
    <t>Konverze z parní na horkovodní primární sítě města Bíliny
Jedná se o přípravu na transformaci na bezemisní teplárenství.</t>
  </si>
  <si>
    <t>Akumulace energie</t>
  </si>
  <si>
    <t>Výstavba energetického zásobníku pro integraci energie z obnovitelných zdrojů</t>
  </si>
  <si>
    <t>Zvyšování účinnosti kombinované výroby elektřiny a tepla, snížení vynucené výroby elektřiny a tím snížení produkce CO2 (ekologie)
Zachování zaměstnanosti</t>
  </si>
  <si>
    <t>Elekrický výkon 100 MW, tepelný výkon 100 MW, kapacita 1000 MWh.</t>
  </si>
  <si>
    <t>Bioblok</t>
  </si>
  <si>
    <t>Výstavba CO2 neutrálního zdroje tepla  pro CZT</t>
  </si>
  <si>
    <t>ekologické přínosy (emise); omezení výroby tepla z fosilních paliv (uhlí, ZP)
Zaměstnanost - nová pracovní místa</t>
  </si>
  <si>
    <t>Zdroj na regionální biomasu, viz opatření pro boj se suchem.</t>
  </si>
  <si>
    <t>Fotovoltaika FVE I.etapa</t>
  </si>
  <si>
    <t>příprava lokalit pro výstavbu, provoz a integraci FVE do systému udržitelné výroby energie</t>
  </si>
  <si>
    <t>umožnění výstavby zdrojů pro výrobu EE z OZE;
Zaměstnanost - nová pracovní místa</t>
  </si>
  <si>
    <t>Zvažuje se dotace z Modernizačního fondu - možnost souběhu dotací?</t>
  </si>
  <si>
    <t>Fotovoltaika FVE II.etapa</t>
  </si>
  <si>
    <t>až 20 000</t>
  </si>
  <si>
    <t>Výstavba, provoz a integrace FVE do systému udržitelné výroby energie</t>
  </si>
  <si>
    <t>Navýšení výroby EE z OZE;
Zaměstnanost - nová pracovní místa</t>
  </si>
  <si>
    <t>Výroba a skladování vodíku</t>
  </si>
  <si>
    <t>celkem až 4700</t>
  </si>
  <si>
    <t>Výstavba výrobny vodíku včetně zásobníků a stáčecí stanice. Ve vazbě na plánované přilehlé FVE elektrány zajistí akumulaci elektřiny vyrobené z OZE v době přebytku v síti pro další využití v průmyslu nebo v dopravě</t>
  </si>
  <si>
    <t>Ekologické přínosy - snížení produkce CO2 zužitkováním špičkové nadvýroby OZE; 
Regulace sítě;
Rozvoj vodíkové mobility;
Inovace;
Zaměstnanost - nová pracovní místa</t>
  </si>
  <si>
    <t xml:space="preserve">Bateriové úložiště </t>
  </si>
  <si>
    <t>Výstavba nového bateriového úložiště pro rychlou integraci OZE do přenosové a distribuční soustavy.</t>
  </si>
  <si>
    <t>Ekologické přínosy - snížení výroby elektřiny z fosilních paliv přenesením špičkové nadvýroby OZE do okamžiku větší poptávky; 
Regulace sítě;
Zaměstnanost - nová pracovní místa</t>
  </si>
  <si>
    <t xml:space="preserve">Příprava lokalit na přechod k nízkoemisní energetice </t>
  </si>
  <si>
    <t xml:space="preserve">Výstavba napojení tranzitního plynovodu - napojení areálu Elektráren Prunéřov a Tušimice na tranzitní plynovod. </t>
  </si>
  <si>
    <t>Ekologické přínosy - snižování uhlíkové stopy výroby elektřiny a maximalizace využití energie vázané v palivu vyvedením tepla do přilehlých aglomerací</t>
  </si>
  <si>
    <t>Rekultivace Fučík</t>
  </si>
  <si>
    <t>vznik prostor pro rekreaci a podnikání</t>
  </si>
  <si>
    <t>Rekultivace Barbora</t>
  </si>
  <si>
    <t>O způsobu následné rekultivace, termínech ani předpokládaných nákladech není zatím rozhodnuto. Velmi hrubým odhadem lze předpokládat náklady 200 mil. Kč.</t>
  </si>
  <si>
    <t>Paroplynový zdroj</t>
  </si>
  <si>
    <t>Výstavba paroplynového zdroje ve stávající uhelné lokalitě s případným vyvedením tepla do přilehlých aglomerací. Zdroj umožní integraci většího množtství OZE v regionu s nízkou uhlíkovo stopou.</t>
  </si>
  <si>
    <t>Ekologické přínosy - snižování uhlíkové stopy výroby elektřiny a maximalizace využití energie vázané v palivu vyvedením tepla do přilehlých aglomerací;
Regulace sítě;
Zaměstnanost - nová pracovní místa</t>
  </si>
  <si>
    <t>Inovativní produkt pro stavebnictví Sorfix</t>
  </si>
  <si>
    <t>Sorfix je pojivo pro výrobu stavebních hmot, jehož využívání výrazně snižuje uhlíkovou stopu při výrobě cementu. Zároveň se jedná o podporu cirkulární ekonomiky.</t>
  </si>
  <si>
    <t>Podpora udržitelnosti stavebnictví</t>
  </si>
  <si>
    <t>Oběhovové hospodářství</t>
  </si>
  <si>
    <t>Cílem projektu je výstavba kazety a technologické linky pro skladování a odtěžování výrobků – certifikovaných energetických produktů a jejich úpravu před prodejem. Účelem je vyrovnání nesouladu mezi nabídkou a poptávkou po stavebních hmotách v průběhu roku a co největší náhrada primárních zdrojů.</t>
  </si>
  <si>
    <t>Jedná o podporu cirkulární ekonomiky.</t>
  </si>
  <si>
    <t>Příprava lokalit odstavených elektráren pro multifunkční využití: el. Prunéřov a další</t>
  </si>
  <si>
    <t>Jedná se o projekt kompletního odstavení uhelné technologie s cílem maximálně zužitkovat stávající infrastrukturu pro budoucí využití.</t>
  </si>
  <si>
    <t>Podpora cirkulární ekonomiky s cílem připravit prostředí pro implementaci inovativních technologii  a obnovitelných zdrojů.</t>
  </si>
  <si>
    <t>Podpora digitální infrastruktury ve spojení s nízkými dodatečnými náklady na dodávky energií a zabezpečení.</t>
  </si>
  <si>
    <t>Jedním z možných využití těžebních prostorů uhelných dolů po ukončení těžby je výstavba vodích děl. Za tímto účelem je navržena příprava rozsáhlé geologické studie proveditelnosti pro stanovení skutečného potenciálu dolů pro další využití v energetice.</t>
  </si>
  <si>
    <t>Příprava na další využití uhelných lokalit</t>
  </si>
  <si>
    <t>Implementační výzkumné průmyslové centrum</t>
  </si>
  <si>
    <t xml:space="preserve">Pro dokončení vývoje inovativních technologií v energetice je nezbytný přechod od laboratorních do průmyslových podmínek. Nabízí se využití stávajících prostor jako zázemí pro laboratoře a zkušební prostory s celkovým administrativním a technologickým vybavením. </t>
  </si>
  <si>
    <t>Dlouhodobá podpora zaměstanosti a udržitelné energetické soběstačnosti regionu</t>
  </si>
  <si>
    <t>Možným způsobem sezonní akumulace je peletizace dřevní hmoty pro využití v lokálních topeništích zejména rodinných domů. Projekt zahrnuje peletizační linku na výrobu pelet z tříděné dřevní štěpky a sklad pro regionální využití.</t>
  </si>
  <si>
    <t>Podpora cirkulární ekonomiky a snížení lokálních emisí.</t>
  </si>
  <si>
    <t>H2D  - Hydrogen to Diesel</t>
  </si>
  <si>
    <t>Projekt Hydrogen2Diesel je inovativním využitím současné vyspělé technologie spalovacích motorů a nového paliva, kterým je udržitelný vodík. V případě implementace bude vytvořena stálá poptávka po vodíku, což umožní rozvoj výroby, přepravy a skladování vodíku v průmyslových objemech v dopravě.</t>
  </si>
  <si>
    <t>ověření technické proveditelnosti spoluspalování vodíku na stávajících naftových motorech o výkonu 250 až 1500 kW a stanovení ideálního poměru paliv s ohledem na životnost, účinnost a emise motoru.</t>
  </si>
  <si>
    <t>Výstavba Gigafactory - výroba bateriových článků</t>
  </si>
  <si>
    <t>25 000-35 000</t>
  </si>
  <si>
    <t>Výstavba továren na lithiové baterie je nyní celoevropským trendem, přičemž odborné odhady uvádějí, že v EU může vyrůst až 20 tzv. gigafactory, aby pokryly prudce stoupající poptávku po bateriích vhodných především do elektrických vozidel.</t>
  </si>
  <si>
    <t xml:space="preserve">Hlavním cílem projektu je výstavba továrny na lithiové baterie na jednom z brownfieldů v Ústeckém kraji.  Projekt je rozdělen do fáze přípravné, v rámci níž budou získána všechna nezbytná povolení včetně EIA, stavebního povolení a změny územního plánu. V rámci realizační fáze pak dojde k výstavbě továrny a souběžně se rozběhnou aktivity mobilizující dostatečné množství pracovní síly, která je pro úspěch projektu klíčová.
Celková roční výrobní kapacita továrny bude 20 GWh baterií </t>
  </si>
  <si>
    <t>Těžba a zpracování lithia na Cínovci</t>
  </si>
  <si>
    <t xml:space="preserve">Jednou ze základních surovin výroby baterií je lithium, jehož většinové světové zásoby jsou v současnosti ve vlastnictví čínských společností. Významné naleziště lithia se ovšem také nachází v ČR v oblasti Cínovce a oprávnění na jeho těžbu nyní vlastní skrze 51% podíl ve společnosti Geomet Skupina ČEZ, která je majoritně vlastněná státem.Cínovec se nachází v Ústeckém kraji – regionu silně postiženém uhelným průmyslem, který díky plánovanému útlumu těžby bude řešit zásadní ekonomickou transformaci </t>
  </si>
  <si>
    <t>pozitivní dopad dle rozsahu těžby a navazujících průmyslových procesů</t>
  </si>
  <si>
    <t>cílem projektu je prozkoumat možnosti těžby lithia na Cínovci, zvolit vhodnou metodu separace a zahájit těžbu suroviny, která bude dále zpracovávána do kvality vhodné pro Li-ion baterie (především do elektrických vozidel)
V současné chvíli probíhá geologický průzkum oblasti, jsou udělena náležitá povolení od MŽP pro tento účel, je připravena EIA k předložení ke schválení a připravuje se žádost o stavební povolení pro zpracovatelský závod</t>
  </si>
  <si>
    <t>Využití vodíku v dopravě předpokládá Národní akční plán čisté mobility (aktualizace v r. 2020) – výhled do r. 2030 je 80 plnicích stanic, 40 000 osobních vozidel a cca 900 autobusů. 
V Ústeckém kraji vznikla v r. 2019 platforma pro podporu vodíkových technologií sdružující samosprávu, firmy, výzkumné a akademické subjekty</t>
  </si>
  <si>
    <t>pozitivní dopad dle rozsahu výroby vodíku a navazujících průmyslových procesů</t>
  </si>
  <si>
    <t xml:space="preserve">1)	Výroba elektřiny na klastru fotovoltaických elektráren (Si články) umístěných na brownfieldech a půdách nevhodných pro zemědělství (předpoklad cca 100 MW)
2)	Velkokapacitní výroba vodíku v elektrolyzérech typu PEM (předpoklad cca 15 MW) a navazující logistika (komprese, trailer) a přípojka na plynárenskou síť
3)	Spotřební (převážně dopravní) část – městská autobusová doprava, regionální autobusová doprava a regionální železniční doprava. Dominantní využití je v dopravě, přesto součástí projektu bude i přípojka na možnost vtláčení vodíku do plynárenské sítě a možnost prodeje vodíku do průmyslu. </t>
  </si>
  <si>
    <t>5 000- 7000</t>
  </si>
  <si>
    <t xml:space="preserve">Vzhledem k stále se zesilujícímu tlaku na hledání ekologicky šetrných řešení lze usuzovat, že alternativní zdroje energie budou čím dále více upřednostňovány, a to nejen podniky, ale i domácnostmi. Solární energie pak bude jednou z variant. </t>
  </si>
  <si>
    <t xml:space="preserve">pozitivní dopad dle rozsahu výroby </t>
  </si>
  <si>
    <t xml:space="preserve">Vybudovat v ČR výrobnu fotovoltaických článků/panelů s vysokou účinností o roční kapacitě 1 GW. Do projektu zapojit přední evropské firmy a české vědecké ústavy a posílit tak domácí materiálový výzkum. </t>
  </si>
  <si>
    <t>Zdroj energie pro cirkulární ekonomiku</t>
  </si>
  <si>
    <t>Jedná se o zařízení na energetické využití odpadu v kontextu moderního odpadového hospodářství cirkulární ekonomiky.</t>
  </si>
  <si>
    <t>Efektivní hospodaření se zdroji a náhrada fosilních paliv</t>
  </si>
  <si>
    <t>Další projekty zaměřené na zvyšování energetické účinnosti a poskytování energetických služeb</t>
  </si>
  <si>
    <t xml:space="preserve">Energeticky aktivní veřejné budovy (tzn. s en. spotřební bilanci &lt; - 30 kWh/m²/rok) zatím nejsou v ČR rozšířené. Pilotní instalace jsou zatím ve fázi ověřování integrace technologií, příkladem je projekt PAVE Litoměřice. Zákon č. 406/2000 Sb. o hospodaření energií v souladu s evropskou směrnicí o energetické náročnosti budov (Energy Performance of Buildings Directive, EPBD) vyžaduje pro novostavby a renovace budov postupné zvyšování energetických standardů budov na nákladově optimální úrovni. </t>
  </si>
  <si>
    <t xml:space="preserve">pozitivní dopad dle rozsahu implementace </t>
  </si>
  <si>
    <t>V rámci programu zvyšování energetické účinnosti prošla v nedávné minulosti řada školských budov modernizací především vnější obálky budov (zateplení, výměna oken, apod.), v menší míře instalace VZT jednotek. 
Takto rekonstruované budovy poměrně často nesplňují vyžadované hygienické parametry (např. úroveň CO2 v učebnách, zvyšování teploty a vlhkosti, apod.). V minimech případů byly použity integrované technologie, které by vedly ke zlepšování hygienických parametrů učeben a zároveň využívaly energeticky čisté technologie s využitím OZE, inteligentního řízení, ale i prvků zlepšování akustiky a světelných poměrů.</t>
  </si>
  <si>
    <t xml:space="preserve">pozitivní dopad v řádu desítek pracovních míst trvale </t>
  </si>
  <si>
    <t xml:space="preserve">Cílem programu je investiční podpora doplnění integrovaných technologií ve školských budovách
Výsledkem bude růst míry penetrace OZE na lokální úrovni, zavádění inovativních energeticky čistých technologií, snižování spotřeby a zvyšování energetické účinnosti. Opatření také zlepší kvalitu vnitřního prostředí ve školských zařízeních, která je důležitá zejména z důvodu nároků na soustředěnou práci a kognitivní procesy učení se. </t>
  </si>
  <si>
    <t>ÚK v minulosti realizovat několik projektů energetických úspor s využitím kontraktu ve formě EPC, přičemž tyto aktivity měly stále pouze pilotní charakter. Pilotní projekty prokázali životaschopnost těchto opatření, je tedy možné rozšířit tyto aktivity na celokrajskou úroveň.</t>
  </si>
  <si>
    <t>Cílem projektu je příprava a realizace Programu komplexních energetických úspor na majetku kraje a to se zapojením prostředků soukromého sektoru s využitím konceptu Energy Performance Contracting. 
Výsledkem projektu bude významná úspora uhlíkové stopy vlastních budov kraje (až ½) a zvýšení disponibilních investičních prostředků kraje prostřednictvím úspory na provozních výdajích spojených s portfoliem budov</t>
  </si>
  <si>
    <t xml:space="preserve">V rámci programu zvyšování energetické účinnosti prošla v nedávné minulosti řada školských budov modernizací především vnější obálky budov (zateplení, výměna oken, apod.), v menší míře instalace VZT jednotek. 
Takto rekonstruované budovy poměrně často nesplňují vyžadované hygienické parametry (např. úroveň CO2 v učebnách, zvyšování teploty a vlhkosti, apod.). </t>
  </si>
  <si>
    <t>Výsledkem bude růst míry penetrace OZE na lokální úrovni, zavádění inovativních energeticky čistých technologií, snižování spotřeby a zvyšování energetické účinnosti. Opatření také zlepší kvalitu vnitřního prostředí ve školských zařízeních, která je důležitá zejména z důvodu nároků na soustředěnou práci a kognitivní procesy učení se</t>
  </si>
  <si>
    <t>Program pro en. odolnost kritické infrastruktury (KI)</t>
  </si>
  <si>
    <t xml:space="preserve">Provozovatelé prvků KI investují, v souladu se zákonem č. 240/2000 Sb., o krizovém řízení, především do přípravy na krizové situace, řešení krizových situací a odstraňování jejich následků. 
Energetická odolnost a připravenost na krizové situace je důležitou součástí, a to jak z hlediska nouzového zásobování, tak také z hlediska připravenosti na kybernetické útoky, apod.
Vývoj posledních měsíců v souvislosti s pandemií COVID-19, kybernetickými útoky, apod. ukazuje na zásadní roli připravenosti i z hlediska energetické odolnosti a zabezpečení.  </t>
  </si>
  <si>
    <t>Cílem programu je investiční důraz subjektů KI na podporu energetické odolnosti a připravenosti na krizové situace prvků KI. Výsledkem bude technologické zajištění pro stavy definované v zákoně č. 240/2000 Sb., o krizovém řízení, zvýšení energetické odolnosti vč. využití nástrojů umělé inteligence (AI) a digitalizace, růst míry penetrace OZE na lokální úrovni, zavádění inovativních energeticky čistých technologií</t>
  </si>
  <si>
    <t>Na území ČR je plošná podpora zavádění en. účinných opatření na lokální úrovni především formou nástrojů Nové zelené úsporám a Kotlíkových dotací, nicméně dosud chybí ucelený program zaměřený na lokální využití OZE, en. úspor, flexibilní agregace a optimalizace sdílení el. energie. 
En. komunity zatím nejsou legislativně zakotveny, nicméně ve vazbě na tzv. zimní energetický balíček bude pojem en. komunit implementován do české legislativy v rámci zákona č. 458/2000 Sb., energetický zákon resp. zákona č. 165/2012 Sb., o podporovaných zdrojích energie do konce roku 2021.</t>
  </si>
  <si>
    <t>Cílem programu je investiční podpora vzniku projektů en. komunit na území ÚK. En. komunity budou novým legislativně zakotveným nástrojem zaměřeným na lokální zvyšování podílu využití OZE, zavádění technologií pro cenově dostupnou čistou energii a zvyšování energetické účinnosti
Výsledkem bude růst míry penetrace OZE na lokální úrovni, zavádění inovativních energeticky čistých technologií, snižování spotřeby a zvyšování energetické účinnosti. Opatření také podpoří rozvoj občanské společnosti, vznik nových pracovních míst (např. poskytování služeb agregace), digitalizace (obchodování EE na bázi P2P platforem, apod.)</t>
  </si>
  <si>
    <t>Rozvoj cirkulární ekonomiky v oblasti dopravy s využitím biopaliv 2. generace</t>
  </si>
  <si>
    <t>Schválená směrnice RES II určuje členským zemím cíle v oblasti uplatnění OZE v dopravě a jmenovitě pro biopaliva 2. generace. Stát nemá jinou alternativu jak naplnit cíle na biopaliva 2. generace, než podporou přeměny bioplynu na biometan v BPS. Tento biometan (plyn z OZE) má být využit pro dopravu</t>
  </si>
  <si>
    <t>Cílem projektu je tedy vybudování ekosystému umožňující snadné získání BRKO u občanů/podnikatelů, svoz do bioplynových stanic, které soukromý investor přebuduje na výrobny biometanu a zajistí její provozování, přičemž tento by byl spotřebováván pro lokální potřeby dopravních výkonů na území kraje. Tím bude uzavřen okruh lokální výroby a spotřeby energie pro dopravu dle principů cirkulární ekonomiky</t>
  </si>
  <si>
    <t>zpracováno k 31. 8. 2020. Bude doplněno v rámci další přípravy územního plánu pro spravedlivou transformaci  v Karlovarském kraji</t>
  </si>
  <si>
    <t>Projekty zaměřené na zvyšování energetické účinnosti a poskytování energetických služeb a investiční projekty</t>
  </si>
  <si>
    <t>Program výstavby energeticky aktivních veřejných budov KVK</t>
  </si>
  <si>
    <t>Energeticky aktivní veřejné budovy (tzn. s en. spotřební bilanci &lt; - 30 kWh/m²/rok) zatím nejsou v ČR rozšířené. Pilotní instalace jsou zatím ve fázi ověřování integrace technologií, příkladem je projekt PAVE Litoměřice. 
Zákon č. 406/2000 Sb. o hospodaření energií v souladu s evropskou směrnicí o energetické náročnosti budov (Energy Performance of Buildings Directive, EPBD) vyžaduje pro novostavby a renovace budov postupné zvyšování energetických standardů budov na nákladově optimální úrovni. 
Smyslem této výstavby / renovací je dosažení en. úspor související s menší potřebou vytápění, nižšího lokálního znečištění, vyšší kvality technického řešení budov, větší soběstačnosti a zdravějšího vnitřního prostředí. 
Program je v souladu s koncepčními dokumentem ÚEK KVK 2017 – 2042 – cíle v oblasti využívání OZE</t>
  </si>
  <si>
    <t>Cílem programu je investiční podpora výstavby / renovace na standard energeticky aktivních veřejných budov na území KVK. 
Principiálně je cílem u výstavby / rekonstrukce veřejné budovy aktivní energetická bilance, kdy lokálně vyrobená el. energie převyšuje spotřebu objektu a zároveň aktivně využívá lokální skladování energie. Obvyklou součástí je také použití moderních energeticky úsporných materiálů (opláštění, tepelná izolace střechy, okna, atd.) Aktivní budova využívá kombinaci řady technologií pro výrobu (OZE, tepelná čerpadla, mikrokogenerace, palivové články), spotřebu (vlastní spotřeba budovy, dobíjení elektromobilů) a skladování (baterie, akumulace v teple), popř. aktivního obchodování s energiemi.
Výsledkem budou veřejné budovy s integrovanými technologiemi se zvýšenou užitnou hodnotou budov</t>
  </si>
  <si>
    <t>Program energetických úspor na budovách KVK</t>
  </si>
  <si>
    <t>Nejvyšší potenciál úspor energie je dle ÚEK KVK 2017 - 2042 vykazován na budovách. Dosažení en. úspor znamená snížení spotřeby energií v budovách kraje (vč. zřizovaných příspěvkových organizací) až o 1/3. Se zapojením prostředků soukromého sektoru je možné potřebné prostředky veřejného sektoru významně snížit a projektované úspory skutečně dosáhnout.
KVK v minulosti realizovat několik projektů energetických úspor s využitím kontraktu ve formě EPC, přičemž tyto aktivity měly stále pouze pilotní charakter. Pilotní projekty prokázali životaschopnost těchto opatření, je tedy možné rozšířit tyto aktivity na celokrajskou úroveň.
V rámci ÚEK KVK  2017 - 2042 existuje relevantní vyčíslení potenciálu úspor a to pro varianty vzdělávací sektor, sektor sociálních a zdravotních služeb a ostatní sektory. Pro přípravu programu je potřeba podrobných analýz všech objektů a současně pro udržení výsledků projektu je logické zahájit i práce na zajištění IT infrastruktury pro příjem dat z jednotlivých budov pro automatizaci procesů spojených s jejich správou a revitalizací. 
KVK v minulosti realizovat několik projektů energetických úspor s využitím kontraktu ve formě EPC, přičemž tyto aktivity měly stále pouze pilotní charakter. Pilotní projekty prokázali životaschopnost těchto opatření, je tedy možné rozšířit tyto aktivity na celokrajskou úroveň.</t>
  </si>
  <si>
    <t xml:space="preserve">Cílem projektu je příprava a realizace Programu komplexních energetických úspor na majetku kraje a to se zapojením prostředků soukromého sektoru s využitím konceptu Energy Performance Contracting. 
Specifickými cíli projektu je:
- výběr technického poradce/ů, vytvoření manažerského systému přípravy a dohledu nad realizací opatření
- zhotovení robustní analýzy sloužící jako technický podklad pro výběr dodavatele energetických opatření.
- výběr dodavatele/ů pro zajištění provedení energetických úspor
- realizace opatření 
- vytvoření IT předpokladů pro zavedení robustního energetického managementu kraje, tj. implementace datové platformy kraje pro příjem a správu dat v oblasti energetiky
- rozvoj robotizovaných analytických nástrojů pro interpretaci dat ze systému a návrhy dalších opatření.
Výsledkem projektu bude významná úspora uhlíkové stopy vlastních budov kraje (až ½) a zvýšení disponibilních investičních prostředků kraje prostřednictvím úspory na provozních výdajích spojených s portfoliem budov. </t>
  </si>
  <si>
    <t>Program Zdravé školy KVK</t>
  </si>
  <si>
    <t>V rámci programu zvyšování energetické účinnosti prošla v nedávné minulosti řada školských budov modernizací především vnější obálky budov (zateplení, výměna oken, apod.), v menší míře instalace VZT jednotek. 
Takto rekonstruované budovy poměrně často nesplňují vyžadované hygienické parametry (např. úroveň CO2 v učebnách, zvyšování teploty a vlhkosti, apod.). V minimech případů byly použity integrované technologie, které by vedly ke zlepšování hygienických parametrů učeben a zároveň využívaly energeticky čisté technologie s využitím OZE, inteligentního řízení, ale i prvků zlepšování akustiky a světelných poměrů.
Legislativně jsou jasně určené parametry hygienických standardů a požadavků na budovy škol, učebny a další provozy ve školách (např. kuchyně). Je také připravena metodika dle ZZVZ na zajištění kvalitního a efektivního řešení (https://www.zdravaskola.cz/)
Technologicky je realizace opatření ověřena na řadě projektů vč. měřitelných parametrů k vyhodnocování opatření.
Nutné je nastavení způsobu výběru a prioritizace výběru jednotlivých projektů Zdravých škol, způsob určení kombinace technologických opatření, měřitelnost, udržitelnost.</t>
  </si>
  <si>
    <t>Program pro en. odolnost kritické infrastruktury v KVK</t>
  </si>
  <si>
    <t>Provozovatelé prvků KI investují, v souladu se zákonem č. 240/2000 Sb., o krizovém řízení, především do přípravy na krizové situace, řešení krizových situací a odstraňování jejich následků. Energetická odolnost a připravenost na krizové situace je důležitou součástí, a to jak z hlediska nouzového zásobování, tak také z hlediska připravenosti na kybernetické útoky, apod. Energetická odolnost je zajištěna u vybraných prvků KI (např. nemocnice), méně u dalších subjektů. 
Vývoj posledních měsíců v souvislosti s pandemií COVID-19, kybernetickými útoky, apod. ukazuje na zásadní roli připravenosti i z hlediska energetické odolnosti a zabezpečení.  
Vývoj inovativních energeticky čistých technologií v kombinaci s využitím nástrojů digitalizace umožňuje zvýšenou připravenost a prediktivní přístup prvků KI na obdobné situace. Nově je možné využití nástrojů AI a digitalizace ve formě prediktivních řešení.</t>
  </si>
  <si>
    <t>Cílem programu je investiční důraz subjektů KI na podporu energetické odolnosti a připravenosti na krizové situace prvků KI. Mezi navrhovaná opatření patří důraz na:
• Zajištění zásobování energií náhradními zdroji, zásobníky, apod.
• Samozásobení s využitím lokálních systémů OZE, akumulace, kogenerace, tepelných čerpadel, apod.
• Prediktivní systém řešení výpadků a krizových situací
• Technický dispečink vč. mechanismu krizové připravenosti
• Kybernetickou odolnost energetických zařízení
Výsledkem bude technologické zajištění pro stavy definované v zákoně č. 240/2000 Sb., o krizovém řízení, zvýšení energetické odolnosti vč. využití nástrojů umělé inteligence (AI) a digitalizace, růst míry penetrace OZE na lokální úrovni, zavádění inovativních energeticky čistých technologií.</t>
  </si>
  <si>
    <t>Program en. úspor pro občany (en. komunity) v KVK</t>
  </si>
  <si>
    <t>Cílem programu je investiční podpora vzniku projektů en. komunit na území KVK. En. komunity budou novým legislativně zakotveným nástrojem zaměřeným na lokální zvyšování podílu využití OZE, zavádění technologií pro cenově dostupnou čistou energii a zvyšování energetické účinnosti. Principiálně budou en. komunity ve 2 formách:
• Občanská energetická společenství - spolek založený na dobrovolné účasti, jehož cílem není tvorba zisku ale přínosů (environmentální, sociální). Spolek je kontrolován členy (podílníky), kteří jsou fyzickými osobami nebo např. místními orgány (obcemi) a jehož hlavním účelem je lokální výroba EE, distribuce a dodávky, spotřeba, agregace, ukládání energie, služby energetické účinnosti nebo např. nabíjení elektromobilů, apod.
• Společenství pro OZE společenství - spolek založený na dobrovolné účasti, jehož cílem není tvorba zisku ale přínosů (environmentální, sociální). Spolek je kontrolován členy (podílníky), kteří jsou fyzickými osobami nebo místními orgány a jehož hlavním účelem je lokální výroba EE výhradně z OZE nacházející se v blízkosti OZE vlastněných nebo vybudovaných tímto společenstvím
Výsledkem bude růst míry penetrace OZE na lokální úrovni, zavádění inovativních energeticky čistých technologií, snižování spotřeby a zvyšování energetické účinnosti. Opatření také podpoří rozvoj občanské společnosti, vznik nových pracovních míst (např. poskytování služeb agregace), digitalizace (obchodování EE na bázi P2P platforem, apod.)</t>
  </si>
  <si>
    <t>Rozvoj cirkulární ekonomiky v oblasti dopravy s využitím biopaliv 2. generace v KVK</t>
  </si>
  <si>
    <t>Schválená směrnice RES II určuje členským zemím cíle v oblasti uplatnění OZE v dopravě a jmenovitě pro biopaliva 2. generace. Stát nemá jinou alternativu jak naplnit cíle na biopaliva 2. generace, než podporou přeměny bioplynu na biometan v BPS. Tento biometan (plyn z OZE) má být využit pro dopravu. ČR má druhou nejhustší sít bioplynových stanic (BPS) v EU – cca 500 BPS. Pro naplnění cílů EU a ČR je potřeba přeměny cca 200 z nich. BPS končí na konci 20-tých let podpora na výrobu elektrické energie z bioplynu a proto majitelé bioplynových stanic budou směřovat k přeměně BPS na výrobny biometanu, který je možné vtláčet do plynové sítě, nebo spotřebovat pro dopravu lokálně. 
Současně také tlačí legislativa na omezení skládkování prostřednictvím navýšení poplatků na skládkování (ze 700 až na 1800 Kč), přičemž určitou část těchto nákladů, bez změny současných postupů, bude muset financovat občan v rámci poplatků za svoz odpadů.  
Kombinaci těchto vlivů, omezení skládkování a nutnost vlastníků přeměnit své BPS na biometan, lze využít pro úsporu lokálních emisí CO2 a současně také zajistit udržitelné poplatky občanů za odpad tím, že se bude energeticky využívat pro dopravu.</t>
  </si>
  <si>
    <t>Podobně jako FVE lze využít pro výrobu vodíků, který je poté možné využít pro pohon vodíkových vozidel, prosazují se také postupy využívající odpad (resp. bioplyn) pro přeměnu na palivo v kvalitě běžného CNG/LNG, který může být 100% náhradou za CNG/LNG získaný jako fosilní palivo. Výhodou oproti plně bezemisním palivu (elektřina, vodík) je fakt, že pro uplatnění tohoto paliva v dopravě není potřeba měnit vozový park – jakékoliv vozidlo (autobusy, svozová vozidla, osobní automobily), jež je poháněno CNG (LNG), může využívat „biometan“, který může být zároveň vyroben v lokalitě spotřeby. Zdrojem pro bioplyn, čištěný na biometan v kvalitě CNG může být BRKO, čistírenské kaly a podobné. 
Cílem projektu je tedy vybudování ekosystému umožňující snadné získání BRKO u občanů/podnikatelů, svoz do bioplynových stanic, které soukromý investor přebuduje na výrobny biometanu a zajistí její provozování, přičemž tento by byl spotřebováván pro lokální potřeby dopravních výkonů na území kraje. Tím bude uzavřen okruh lokální výroby a spotřeby energie pro dopravu dle principů cirkulární ekonomiky.
Předmětem projektu je:
- vybudování systému pro separaci BRKO přímo u občanů (popelnice, PR apod.) a podnikatelů
- vybudování zásobníků a vtláčecích zařízení pro dopravní podniky a obdobné vlastníky vozidel na plyn na území ÚK
- nákup dalších vozidel poháněných CNG pro veřejnou správu
- PPP s vlastníky bioplynových stanic na přestavbu na biometanové stanice (investor platí technologie na přeměnu BPS) a následný její provoz.</t>
  </si>
  <si>
    <t>Program inteligentního veřejného osvětlení pro města a obce v KVK</t>
  </si>
  <si>
    <t>Stávající investiční program obnovy veřejného osvětlení je zaměřen pouze na zvyšování energetické efektivity (národní program MPO / EFEKT). 
Aktuálně provozovatelé infrastruktury veřejného osvětlení investují nejnutnější prostředky do prosté obnovy, popř. výměny za energeticky úsporné LED osvětlení, nicméně v zásadě v jednotlivých případech. Energetických úspor je dosahováno obvykle řízením časovači, resp. menšinově stmívacími čidly v rozváděčích.
V rámci konceptu digitálních a inteligentních měst začíná se nabízí využívání infrastruktury veřejného osvětlení jako nosiče pro řadu funkcionalit městské infrastruktury.</t>
  </si>
  <si>
    <t xml:space="preserve">Cílem programu je investiční podpora ucelené rekonstrukce a modernizace soustav veřejného osvětlení vč. systémů pro optimalizaci spotřeb energie a s možností instalace inteligentních a technologicky inovativních prvků (infrastruktura smart cities).
Technickým cílem v rámci dosahování energetických úspor je možnost ovládání intenzity a časového období svícení, biodynamické svícení (změna chromatičnosti barev dle časového období dne), svítidla s pohyb. senzorem.
Inteligentní infrastruktura zahrnuje zavádění prvků smart city v infrastruktuře měst, tzn. např. vybavení LED svítidel s automatickou regulací jasu, bezpečnostní on-line kamerou, WIFI hotspotem, dobíjecí stanicí pro elektrokola nebo elektromobily, dobíjením dotykových elektronických zařízení, měření rychlosti, měření environmentálních podmínek ovzduší (imisní zátěž, apod.)., kamerových systémů. 
Program zahrnuje také napájení inteligentní infrastruktury (kabelové připojení, záložní napájení, popř. ostrovní systémy) a využití stávající konektivity (báze optických sítí, IoT sítí, mesh sítí, popř. LTE).
Výsledkem bude růst míry inteligentních energetických úsporných sítí veřejného osvětlení, zavádění inovativních energeticky čistých technologií, vyšší míra digitalizace, snižování spotřeby a zvyšování energetické účinnosti. </t>
  </si>
  <si>
    <t xml:space="preserve">Carport vč. veřejných dobíjecích stanic u parkoviště BMW Sokolov </t>
  </si>
  <si>
    <t>V rámci realizace zkušebního polygonu BMW Sokolov je vybudováno veřejně přístupné parkoviště v majetku KSÚS KVK.
V pozastavené přípravě je vybudování stanoviště cca 75 veřejně přístupných dobíjecích stanic pro dobíjení elektromobilů. Řešení napájení těchto stanic z lokální distribuční sítě a také z FV panelů umístěných na střeše carportu umístěného nad parkovacím prostorem. Hotová Studie proveditelnosti, DSP, zažádáno o stavební povolení, vyjasněné technické parametry</t>
  </si>
  <si>
    <t>Cílem projektu je realizace řešení dobíjení el. vozidel ve veřejném prostranství parkoviště u areálu BMW Sokolov.
Specifickými cíli projektu jsou:
- realizace carportu, tzn. zastřešení stávajícího prostoru parkoviště konstrukcí umožňující instalaci FV panelů
- realizace instalace FVE o indikativním výkonu cca 1 MWp na střeše carportu vč. potřebné infrastruktury vyvedení výkonu k dobíjecím stanicím a lokální distribuční sítě
- připojení sítě dobíjecích stanic k lokální distribuční síti Sokolovská uhelná vč. realizace silové kabeláže, trafostanice o výkonu 2 x 800 kVA
- realizace cca 75 dobíjecích stanic pomalého i rychlého dobíjení na veřejném prostranství</t>
  </si>
  <si>
    <t>Výstavba výrobny baterií - Gigafactory</t>
  </si>
  <si>
    <t>střední - realizace může začít  v roce 2022</t>
  </si>
  <si>
    <t>•	V návaznosti na schválený European Green Deal a dosažení klimatické neutrality Evropy do roku 2050 dosáhne očekávaný růst evropského bateriového trhu hodnoty 250 miliard eur v roce 2025 zejména díky rozvoji elektromobility. 
•	Aby se ČR mohla podílet na rostoucím odvětví a současně podpořila svůj průmysl, je vhodné vytvořit v ČR kompetitivní hodnotový řetězec. Rozsah by měl zahrnovat těžbu surovin a jejich zpracování, vývoj a výrobu inovativních bateriových článků, kompletaci modulů i recyklaci bateriových článků. 
•	Výstavba továren na lithiové baterie je nyní celoevropským trendem, přičemž odborné odhady uvádějí, že v EU může vyrůst až 20 tzv. gigafactory, aby pokryly prudce stoupající poptávku po bateriích vhodných především do elektrických vozidel.</t>
  </si>
  <si>
    <t>Při maximální kapacitě se předpokládá vytvoření až cca 1700 pracovních míst</t>
  </si>
  <si>
    <t xml:space="preserve">•	Hlavním cílem projektu je výstavba továrny na lithiové baterie na některém z brownfieldů.  
•	Projekt je rozdělen do fáze přípravné, v rámci níž budou získána všechna nezbytná povolení včetně EIA, stavebního povolení a změny územního plánu. V rámci realizační fáze pak dojde k výstavbě továrny a souběžně se rozběhnou aktivity mobilizující dostatečné množství pracovní síly, která je pro úspěch projektu klíčová.
•	Celková roční výrobní kapacita továrny bude 20 GWh baterií 
</t>
  </si>
  <si>
    <t>zpracováno k 17. 8. 2020. Bude doplněno v rámci další přípravy územního plánu pro spravedlivou transformaci  v Moravskoslezském kraji</t>
  </si>
  <si>
    <t>Program výstavby energeticky aktivních veřejných budov MSK</t>
  </si>
  <si>
    <t>Energetická účinost</t>
  </si>
  <si>
    <t>Energeticky aktivní veřejné budovy (tzn. s en. spotřební bilanci &lt; - 30 kWh/m²/rok) zatím nejsou v ČR rozšířené. Pilotní instalace jsou zatím ve fázi ověřování integrace technologií, příkladem je projekt PAVE Litoměřice. 
Zákon č. 406/2000 Sb. o hospodaření energií v souladu s evropskou směrnicí o energetické náročnosti budov (Energy Performance of Buildings Directive, EPBD) vyžaduje pro novostavby a renovace budov postupné zvyšování energetických standardů budov na nákladově optimální úrovni. 
Smyslem této výstavby / renovací je dosažení en. úspor související s menší potřebou vytápění, nižšího lokálního znečištění, vyšší kvality technického řešení budov, větší soběstačnosti a zdravějšího vnitřního prostředí. 
Program je v souladu s koncepčními dokumentem ÚEK MSK – cíle v oblasti využívání OZE</t>
  </si>
  <si>
    <t xml:space="preserve">Cílem programu je investiční podpora výstavby / renovace na standard energeticky aktivních veřejných budov na území MSK. 
Principiálně je cílem u výstavby / rekonstrukce veřejné budovy aktivní energetická bilance, kdy lokálně vyrobená el. energie převyšuje spotřebu objektu a zároveň aktivně využívá lokální skladování energie. Obvyklou součástí je také použití moderních energeticky úsporných materiálů (opláštění, tepelná izolace střechy, okna, atd.) Aktivní budova využívá kombinaci řady technologií pro výrobu (OZE, tepelná čerpadla, mikrokogenerace, palivové články), spotřebu (vlastní spotřeba budovy, dobíjení elektromobilů) a skladování (baterie, akumulace v teple), popř. aktivního obchodování s energiemi.
Výsledkem budou veřejné budovy s integrovanými technologiemi se zvýšenou užitnou hodnotou budov. </t>
  </si>
  <si>
    <t>Program energetických úspor na budovách MSK</t>
  </si>
  <si>
    <t>Nejvyšší potenciál úspor energie je dle ÚEK vykazován na budovách. Dosažení en. úspor znamená snížení spotřeby energií v budovách kraje (vč. zřizovaných příspěvkových organizací) až o 1/3. Se zapojením prostředků soukromého sektoru je možné potřebné prostředky veřejného sektoru významně snížit a projektované úspory skutečně dosáhnout.
MSK v minulosti realizovat několik projektů energetických úspor s využitím kontraktu ve formě EPC, přičemž tyto aktivity měly stále pouze pilotní charakter. Pilotní projekty prokázali životaschopnost těchto opatření, je tedy možné rozšířit tyto aktivity na celokrajskou úroveň.
V rámci ÚEK MSK existuje relevantní vyčíslení potenciálu úspor a to pro varianty vzdělávací sektor, sektor sociálních a zdravotních služeb a ostatní sektory. Pro přípravu programu je potřeba podrobných analýz všech objektů a současně pro udržení výsledků projektu je logické zahájit i práce na zajištění IT infrastruktury pro příjem dat z jednotlivých budov pro automatizaci procesů spojených s jejich správou a revitalizací.</t>
  </si>
  <si>
    <t>Program Zdravé školy MSK</t>
  </si>
  <si>
    <t>Program pro en. odolnost kritické infrastruktury (KI) v MSK</t>
  </si>
  <si>
    <t>Program en. úspor pro občany (en. komunity) v MSK</t>
  </si>
  <si>
    <t>Cílem programu je investiční podpora vzniku projektů en. komunit na území ÚK. En. komunity budou novým legislativně zakotveným nástrojem zaměřeným na lokální zvyšování podílu využití OZE, zavádění technologií pro cenově dostupnou čistou energii a zvyšování energetické účinnosti. Principiálně budou en. komunity ve 2 formách:
• Občanská energetická společenství - spolek založený na dobrovolné účasti, jehož cílem není tvorba zisku ale přínosů (environmentální, sociální). Spolek je kontrolován členy (podílníky), kteří jsou fyzickými osobami nebo např. místními orgány (obcemi) a jehož hlavním účelem je lokální výroba EE, distribuce a dodávky, spotřeba, agregace, ukládání energie, služby energetické účinnosti nebo např. nabíjení elektromobilů, apod.
• Společenství pro OZE společenství - spolek založený na dobrovolné účasti, jehož cílem není tvorba zisku ale přínosů (environmentální, sociální). Spolek je kontrolován členy (podílníky), kteří jsou fyzickými osobami nebo místními orgány a jehož hlavním účelem je lokální výroba EE výhradně z OZE nacházející se v blízkosti OZE vlastněných nebo vybudovaných tímto společenstvím
Výsledkem bude růst míry penetrace OZE na lokální úrovni, zavádění inovativních energeticky čistých technologií, snižování spotřeby a zvyšování energetické účinnosti. Opatření také podpoří rozvoj občanské společnosti, vznik nových pracovních míst (např. poskytování služeb agregace), digitalizace (obchodování EE na bázi P2P platforem, apod.)</t>
  </si>
  <si>
    <t>Rozvoj cirkulární ekonomiky v oblasti dopravy s využitím biopaliv 2. generace v MSK</t>
  </si>
  <si>
    <t>Program inteligentního veřejného osvětlení pro města a obce v MSK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</si>
</sst>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0\ &quot;Kč&quot;;[Red]\-#,##0\ &quot;Kč&quot;"/>
    <numFmt numFmtId="44" formatCode="_-* #,##0.00\ &quot;Kč&quot;_-;\-* #,##0.00\ &quot;Kč&quot;_-;_-* &quot;-&quot;??\ &quot;Kč&quot;_-;_-@_-"/>
    <numFmt numFmtId="43" formatCode="_-* #,##0.00_-;\-* #,##0.00_-;_-* &quot;-&quot;??_-;_-@_-"/>
    <numFmt numFmtId="164" formatCode="#,##0.0"/>
    <numFmt numFmtId="165" formatCode="#,##0_ ;[Red]\-#,##0\ "/>
    <numFmt numFmtId="166" formatCode="_-* #,##0_-;\-* #,##0_-;_-* &quot;-&quot;??_-;_-@_-"/>
  </numFmts>
  <fonts count="57" x14ac:knownFonts="1">
    <font>
      <sz val="10"/>
      <color theme="1"/>
      <name val="Arial"/>
      <family val="2"/>
      <charset val="238"/>
    </font>
    <font>
      <sz val="11"/>
      <color theme="1"/>
      <name val="Calibri"/>
      <family val="2"/>
      <charset val="238"/>
      <scheme val="minor"/>
    </font>
    <font>
      <b/>
      <sz val="11"/>
      <color rgb="FF000000"/>
      <name val="Calibri"/>
      <family val="2"/>
      <charset val="238"/>
    </font>
    <font>
      <sz val="11"/>
      <color rgb="FF000000"/>
      <name val="Calibri"/>
      <family val="2"/>
      <charset val="238"/>
    </font>
    <font>
      <b/>
      <sz val="14"/>
      <color theme="1"/>
      <name val="Arial"/>
      <family val="2"/>
      <charset val="238"/>
    </font>
    <font>
      <b/>
      <sz val="12"/>
      <color theme="1"/>
      <name val="Arial"/>
      <family val="2"/>
      <charset val="238"/>
    </font>
    <font>
      <sz val="11"/>
      <color theme="1"/>
      <name val="Calibri"/>
      <family val="2"/>
      <charset val="238"/>
      <scheme val="minor"/>
    </font>
    <font>
      <sz val="10"/>
      <color rgb="FFFF0000"/>
      <name val="Arial"/>
      <family val="2"/>
      <charset val="238"/>
    </font>
    <font>
      <b/>
      <sz val="10"/>
      <color theme="1"/>
      <name val="Arial"/>
      <family val="2"/>
      <charset val="238"/>
    </font>
    <font>
      <b/>
      <sz val="10"/>
      <color rgb="FF000000"/>
      <name val="Arial"/>
      <family val="2"/>
      <charset val="238"/>
    </font>
    <font>
      <sz val="14"/>
      <color theme="1"/>
      <name val="Arial"/>
      <family val="2"/>
      <charset val="238"/>
    </font>
    <font>
      <b/>
      <sz val="9"/>
      <color indexed="81"/>
      <name val="Tahoma"/>
      <family val="2"/>
      <charset val="238"/>
    </font>
    <font>
      <sz val="9"/>
      <color indexed="81"/>
      <name val="Tahoma"/>
      <family val="2"/>
      <charset val="238"/>
    </font>
    <font>
      <sz val="10"/>
      <name val="Arial"/>
      <family val="2"/>
      <charset val="238"/>
    </font>
    <font>
      <b/>
      <sz val="10"/>
      <name val="Arial"/>
      <family val="2"/>
      <charset val="238"/>
    </font>
    <font>
      <sz val="10"/>
      <color theme="1"/>
      <name val="Arial"/>
      <family val="2"/>
      <charset val="238"/>
    </font>
    <font>
      <sz val="12"/>
      <color rgb="FF000000"/>
      <name val="Calibri"/>
      <family val="2"/>
      <charset val="238"/>
    </font>
    <font>
      <b/>
      <sz val="12"/>
      <color rgb="FF000000"/>
      <name val="Calibri"/>
      <family val="2"/>
      <charset val="238"/>
    </font>
    <font>
      <sz val="12"/>
      <color theme="1"/>
      <name val="Arial"/>
      <family val="2"/>
      <charset val="238"/>
    </font>
    <font>
      <sz val="11"/>
      <color theme="1"/>
      <name val="Calibri"/>
      <family val="2"/>
      <scheme val="minor"/>
    </font>
    <font>
      <b/>
      <sz val="22"/>
      <color theme="1"/>
      <name val="Calibri"/>
      <family val="2"/>
      <charset val="238"/>
      <scheme val="minor"/>
    </font>
    <font>
      <b/>
      <sz val="10"/>
      <name val="Calibri"/>
      <family val="2"/>
      <charset val="238"/>
    </font>
    <font>
      <b/>
      <sz val="12"/>
      <name val="Calibri"/>
      <family val="2"/>
      <charset val="238"/>
    </font>
    <font>
      <b/>
      <sz val="10"/>
      <color theme="1"/>
      <name val="Calibri"/>
      <family val="2"/>
      <charset val="238"/>
    </font>
    <font>
      <sz val="10"/>
      <color rgb="FF000000"/>
      <name val="Calibri"/>
      <family val="2"/>
      <charset val="238"/>
    </font>
    <font>
      <b/>
      <sz val="10"/>
      <color rgb="FF000000"/>
      <name val="Calibri"/>
      <family val="2"/>
      <charset val="238"/>
    </font>
    <font>
      <sz val="10"/>
      <color rgb="FFFF0000"/>
      <name val="Calibri"/>
      <family val="2"/>
      <charset val="238"/>
    </font>
    <font>
      <sz val="10"/>
      <color theme="1"/>
      <name val="Calibri"/>
      <family val="2"/>
      <charset val="238"/>
    </font>
    <font>
      <sz val="10"/>
      <color theme="1"/>
      <name val="Calibri"/>
      <family val="2"/>
      <charset val="238"/>
      <scheme val="minor"/>
    </font>
    <font>
      <sz val="8"/>
      <color theme="1"/>
      <name val="Calibri"/>
      <family val="2"/>
      <charset val="238"/>
      <scheme val="minor"/>
    </font>
    <font>
      <sz val="10"/>
      <name val="Calibri"/>
      <family val="2"/>
      <charset val="238"/>
      <scheme val="minor"/>
    </font>
    <font>
      <sz val="10"/>
      <color rgb="FF000000"/>
      <name val="Calibri"/>
      <family val="2"/>
      <charset val="238"/>
      <scheme val="minor"/>
    </font>
    <font>
      <sz val="10"/>
      <name val="Calibri"/>
      <family val="2"/>
      <charset val="238"/>
    </font>
    <font>
      <sz val="9"/>
      <color rgb="FF000000"/>
      <name val="Calibri"/>
      <family val="2"/>
      <charset val="238"/>
    </font>
    <font>
      <b/>
      <sz val="10"/>
      <name val="Calibri"/>
      <family val="2"/>
      <charset val="238"/>
      <scheme val="minor"/>
    </font>
    <font>
      <b/>
      <sz val="10"/>
      <color theme="1"/>
      <name val="Calibri"/>
      <family val="2"/>
      <charset val="238"/>
      <scheme val="minor"/>
    </font>
    <font>
      <b/>
      <sz val="11"/>
      <color theme="1"/>
      <name val="Calibri"/>
      <family val="2"/>
      <charset val="238"/>
      <scheme val="minor"/>
    </font>
    <font>
      <sz val="10"/>
      <color theme="1"/>
      <name val="Calibri"/>
      <family val="2"/>
      <scheme val="minor"/>
    </font>
    <font>
      <i/>
      <sz val="10"/>
      <color theme="1"/>
      <name val="Calibri"/>
      <family val="2"/>
      <charset val="238"/>
      <scheme val="minor"/>
    </font>
    <font>
      <sz val="10"/>
      <color rgb="FF222222"/>
      <name val="Calibri"/>
      <family val="2"/>
      <charset val="238"/>
    </font>
    <font>
      <sz val="10"/>
      <color rgb="FF222222"/>
      <name val="Calibri"/>
      <family val="2"/>
      <charset val="238"/>
      <scheme val="minor"/>
    </font>
    <font>
      <i/>
      <sz val="10"/>
      <color rgb="FF4472C4"/>
      <name val="Calibri"/>
      <family val="2"/>
      <charset val="238"/>
      <scheme val="minor"/>
    </font>
    <font>
      <sz val="10"/>
      <color theme="1"/>
      <name val="Symbol"/>
      <family val="1"/>
      <charset val="2"/>
    </font>
    <font>
      <sz val="10"/>
      <color theme="1"/>
      <name val="Times New Roman"/>
      <family val="1"/>
      <charset val="238"/>
    </font>
    <font>
      <b/>
      <sz val="10"/>
      <color rgb="FFFF0000"/>
      <name val="Calibri"/>
      <family val="2"/>
      <charset val="238"/>
      <scheme val="minor"/>
    </font>
    <font>
      <sz val="10"/>
      <color rgb="FF4472C4"/>
      <name val="Calibri"/>
      <family val="2"/>
      <charset val="238"/>
      <scheme val="minor"/>
    </font>
    <font>
      <sz val="11"/>
      <color rgb="FF000000"/>
      <name val="Symbol"/>
      <family val="1"/>
      <charset val="2"/>
    </font>
    <font>
      <sz val="7"/>
      <color rgb="FF000000"/>
      <name val="Times New Roman"/>
      <family val="1"/>
      <charset val="238"/>
    </font>
    <font>
      <b/>
      <sz val="18"/>
      <color theme="1"/>
      <name val="Calibri"/>
      <family val="2"/>
      <charset val="238"/>
      <scheme val="minor"/>
    </font>
    <font>
      <b/>
      <sz val="16"/>
      <color theme="1"/>
      <name val="Calibri"/>
      <family val="2"/>
      <charset val="238"/>
      <scheme val="minor"/>
    </font>
    <font>
      <sz val="11"/>
      <color theme="1"/>
      <name val="Arial"/>
      <family val="2"/>
      <charset val="238"/>
    </font>
    <font>
      <b/>
      <sz val="14"/>
      <color theme="1"/>
      <name val="Calibri"/>
      <family val="2"/>
      <charset val="238"/>
      <scheme val="minor"/>
    </font>
    <font>
      <i/>
      <sz val="10"/>
      <color theme="1"/>
      <name val="Arial"/>
      <family val="2"/>
      <charset val="238"/>
    </font>
    <font>
      <sz val="10"/>
      <color rgb="FF222222"/>
      <name val="Arial"/>
      <family val="2"/>
      <charset val="238"/>
    </font>
    <font>
      <i/>
      <sz val="10"/>
      <color rgb="FF4472C4"/>
      <name val="Arial"/>
      <family val="2"/>
      <charset val="238"/>
    </font>
    <font>
      <i/>
      <sz val="10"/>
      <color rgb="FF000000"/>
      <name val="Arial"/>
      <family val="2"/>
      <charset val="238"/>
    </font>
    <font>
      <sz val="10"/>
      <color rgb="FF000000"/>
      <name val="Arial"/>
      <family val="2"/>
      <charset val="238"/>
    </font>
  </fonts>
  <fills count="24">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theme="8" tint="0.79998168889431442"/>
        <bgColor indexed="64"/>
      </patternFill>
    </fill>
    <fill>
      <patternFill patternType="solid">
        <fgColor theme="2" tint="-9.9948118533890809E-2"/>
        <bgColor indexed="64"/>
      </patternFill>
    </fill>
    <fill>
      <patternFill patternType="solid">
        <fgColor theme="9" tint="0.59999389629810485"/>
        <bgColor indexed="64"/>
      </patternFill>
    </fill>
    <fill>
      <patternFill patternType="solid">
        <fgColor rgb="FFFFFFFF"/>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rgb="FFFFFFFF"/>
      </patternFill>
    </fill>
    <fill>
      <patternFill patternType="solid">
        <fgColor rgb="FF92D050"/>
        <bgColor rgb="FFFFFFFF"/>
      </patternFill>
    </fill>
    <fill>
      <patternFill patternType="solid">
        <fgColor rgb="FFFFC000"/>
        <bgColor rgb="FFFFFFFF"/>
      </patternFill>
    </fill>
    <fill>
      <patternFill patternType="solid">
        <fgColor rgb="FFFFC000"/>
        <bgColor theme="4" tint="0.79998168889431442"/>
      </patternFill>
    </fill>
    <fill>
      <patternFill patternType="solid">
        <fgColor theme="4" tint="0.79998168889431442"/>
        <bgColor rgb="FFFFC000"/>
      </patternFill>
    </fill>
    <fill>
      <patternFill patternType="solid">
        <fgColor theme="4" tint="0.79998168889431442"/>
        <bgColor indexed="64"/>
      </patternFill>
    </fill>
    <fill>
      <patternFill patternType="solid">
        <fgColor theme="0"/>
        <bgColor theme="4" tint="0.79998168889431442"/>
      </patternFill>
    </fill>
    <fill>
      <patternFill patternType="solid">
        <fgColor rgb="FF92D050"/>
        <bgColor theme="4" tint="0.79998168889431442"/>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auto="1"/>
      </left>
      <right style="thin">
        <color auto="1"/>
      </right>
      <top/>
      <bottom/>
      <diagonal/>
    </border>
    <border>
      <left style="thin">
        <color auto="1"/>
      </left>
      <right style="thin">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right>
      <top style="medium">
        <color theme="1"/>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auto="1"/>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theme="1"/>
      </bottom>
      <diagonal/>
    </border>
    <border>
      <left/>
      <right/>
      <top style="medium">
        <color indexed="64"/>
      </top>
      <bottom/>
      <diagonal/>
    </border>
    <border>
      <left style="medium">
        <color theme="1"/>
      </left>
      <right style="medium">
        <color indexed="64"/>
      </right>
      <top style="medium">
        <color theme="1"/>
      </top>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style="medium">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top style="medium">
        <color auto="1"/>
      </top>
      <bottom style="hair">
        <color auto="1"/>
      </bottom>
      <diagonal/>
    </border>
    <border>
      <left style="thin">
        <color auto="1"/>
      </left>
      <right style="medium">
        <color auto="1"/>
      </right>
      <top style="medium">
        <color auto="1"/>
      </top>
      <bottom style="hair">
        <color auto="1"/>
      </bottom>
      <diagonal/>
    </border>
    <border>
      <left style="medium">
        <color auto="1"/>
      </left>
      <right style="thin">
        <color auto="1"/>
      </right>
      <top style="hair">
        <color auto="1"/>
      </top>
      <bottom/>
      <diagonal/>
    </border>
    <border>
      <left style="thin">
        <color auto="1"/>
      </left>
      <right style="thin">
        <color auto="1"/>
      </right>
      <top style="hair">
        <color auto="1"/>
      </top>
      <bottom/>
      <diagonal/>
    </border>
    <border>
      <left style="thin">
        <color auto="1"/>
      </left>
      <right/>
      <top style="hair">
        <color auto="1"/>
      </top>
      <bottom/>
      <diagonal/>
    </border>
    <border>
      <left style="thin">
        <color auto="1"/>
      </left>
      <right style="medium">
        <color auto="1"/>
      </right>
      <top style="hair">
        <color auto="1"/>
      </top>
      <bottom/>
      <diagonal/>
    </border>
    <border>
      <left style="thin">
        <color auto="1"/>
      </left>
      <right/>
      <top style="medium">
        <color auto="1"/>
      </top>
      <bottom style="medium">
        <color auto="1"/>
      </bottom>
      <diagonal/>
    </border>
    <border>
      <left style="medium">
        <color auto="1"/>
      </left>
      <right style="thin">
        <color auto="1"/>
      </right>
      <top/>
      <bottom/>
      <diagonal/>
    </border>
    <border>
      <left style="thin">
        <color auto="1"/>
      </left>
      <right style="medium">
        <color auto="1"/>
      </right>
      <top/>
      <bottom/>
      <diagonal/>
    </border>
    <border>
      <left style="thin">
        <color indexed="64"/>
      </left>
      <right style="thin">
        <color indexed="64"/>
      </right>
      <top/>
      <bottom style="medium">
        <color indexed="64"/>
      </bottom>
      <diagonal/>
    </border>
    <border>
      <left style="thin">
        <color auto="1"/>
      </left>
      <right/>
      <top/>
      <bottom style="medium">
        <color auto="1"/>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bottom style="thin">
        <color theme="2"/>
      </bottom>
      <diagonal/>
    </border>
    <border>
      <left/>
      <right/>
      <top/>
      <bottom style="thin">
        <color theme="2" tint="-9.9978637043366805E-2"/>
      </bottom>
      <diagonal/>
    </border>
    <border>
      <left style="thin">
        <color indexed="64"/>
      </left>
      <right style="thin">
        <color theme="2"/>
      </right>
      <top/>
      <bottom/>
      <diagonal/>
    </border>
    <border>
      <left style="thin">
        <color auto="1"/>
      </left>
      <right style="thin">
        <color theme="2" tint="-9.9978637043366805E-2"/>
      </right>
      <top style="thin">
        <color theme="2" tint="-9.9978637043366805E-2"/>
      </top>
      <bottom style="thin">
        <color theme="2" tint="-9.9978637043366805E-2"/>
      </bottom>
      <diagonal/>
    </border>
    <border>
      <left/>
      <right/>
      <top style="thin">
        <color theme="2" tint="-9.9978637043366805E-2"/>
      </top>
      <bottom style="thin">
        <color indexed="64"/>
      </bottom>
      <diagonal/>
    </border>
    <border>
      <left style="thin">
        <color indexed="64"/>
      </left>
      <right/>
      <top style="thin">
        <color theme="2" tint="-9.9978637043366805E-2"/>
      </top>
      <bottom/>
      <diagonal/>
    </border>
    <border>
      <left/>
      <right/>
      <top style="thin">
        <color theme="2" tint="-9.9978637043366805E-2"/>
      </top>
      <bottom/>
      <diagonal/>
    </border>
    <border>
      <left style="thin">
        <color theme="2" tint="-9.9978637043366805E-2"/>
      </left>
      <right/>
      <top style="thin">
        <color theme="2" tint="-9.9978637043366805E-2"/>
      </top>
      <bottom/>
      <diagonal/>
    </border>
    <border>
      <left style="thin">
        <color theme="2" tint="-9.9978637043366805E-2"/>
      </left>
      <right/>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s>
  <cellStyleXfs count="6">
    <xf numFmtId="0" fontId="0" fillId="0" borderId="0"/>
    <xf numFmtId="0" fontId="6" fillId="0" borderId="0"/>
    <xf numFmtId="0" fontId="16" fillId="0" borderId="0"/>
    <xf numFmtId="0" fontId="19" fillId="0" borderId="0"/>
    <xf numFmtId="0" fontId="15" fillId="0" borderId="0"/>
    <xf numFmtId="43" fontId="6" fillId="0" borderId="0" applyFont="0" applyFill="0" applyBorder="0" applyAlignment="0" applyProtection="0"/>
  </cellStyleXfs>
  <cellXfs count="576">
    <xf numFmtId="0" fontId="0" fillId="0" borderId="0" xfId="0"/>
    <xf numFmtId="49" fontId="0" fillId="0" borderId="0" xfId="0" applyNumberFormat="1"/>
    <xf numFmtId="0" fontId="0" fillId="2" borderId="1" xfId="0" applyFill="1" applyBorder="1" applyAlignment="1">
      <alignment horizontal="center" vertical="center" wrapText="1"/>
    </xf>
    <xf numFmtId="0" fontId="0" fillId="2" borderId="1" xfId="0" applyFill="1" applyBorder="1" applyAlignment="1">
      <alignment horizontal="left" vertical="center" wrapText="1"/>
    </xf>
    <xf numFmtId="49" fontId="0" fillId="2" borderId="1" xfId="0" applyNumberFormat="1" applyFill="1" applyBorder="1" applyAlignment="1">
      <alignment horizontal="center" vertical="center" wrapText="1"/>
    </xf>
    <xf numFmtId="0" fontId="3" fillId="2" borderId="1" xfId="0" applyFont="1" applyFill="1" applyBorder="1" applyAlignment="1">
      <alignment horizontal="left" vertical="center" wrapText="1"/>
    </xf>
    <xf numFmtId="0" fontId="0" fillId="3" borderId="1" xfId="0" applyFill="1" applyBorder="1" applyAlignment="1">
      <alignment horizontal="center" vertical="center" wrapText="1"/>
    </xf>
    <xf numFmtId="0" fontId="0" fillId="3" borderId="1" xfId="0" applyFill="1" applyBorder="1" applyAlignment="1">
      <alignment horizontal="left" vertical="center" wrapText="1"/>
    </xf>
    <xf numFmtId="49" fontId="0" fillId="3" borderId="1" xfId="0" applyNumberFormat="1" applyFill="1" applyBorder="1" applyAlignment="1">
      <alignment horizontal="center" vertical="center"/>
    </xf>
    <xf numFmtId="0" fontId="0" fillId="3" borderId="1" xfId="0" applyFill="1" applyBorder="1" applyAlignment="1">
      <alignment horizontal="center" vertical="center"/>
    </xf>
    <xf numFmtId="0" fontId="0" fillId="0" borderId="0" xfId="0" applyAlignment="1">
      <alignment horizontal="center"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xf>
    <xf numFmtId="0" fontId="4" fillId="0" borderId="0" xfId="0" applyFont="1" applyAlignment="1">
      <alignment horizontal="left" vertical="center"/>
    </xf>
    <xf numFmtId="0" fontId="0" fillId="0" borderId="1" xfId="0" applyBorder="1"/>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wrapText="1"/>
    </xf>
    <xf numFmtId="0" fontId="0" fillId="0" borderId="0" xfId="0" applyFont="1"/>
    <xf numFmtId="0" fontId="0" fillId="0" borderId="1" xfId="0" applyFont="1" applyBorder="1" applyAlignment="1">
      <alignment horizontal="center" vertical="center"/>
    </xf>
    <xf numFmtId="0" fontId="0" fillId="0" borderId="1" xfId="0" applyFont="1" applyBorder="1" applyAlignment="1">
      <alignment horizontal="left" vertical="center" wrapText="1"/>
    </xf>
    <xf numFmtId="0" fontId="0" fillId="0" borderId="0" xfId="0" applyFont="1" applyAlignment="1">
      <alignment horizontal="center" vertical="center"/>
    </xf>
    <xf numFmtId="0" fontId="0" fillId="0" borderId="0" xfId="0" applyFont="1" applyAlignment="1">
      <alignment horizontal="left" vertical="center" wrapText="1"/>
    </xf>
    <xf numFmtId="0" fontId="0" fillId="0" borderId="0" xfId="0" applyFont="1" applyAlignment="1">
      <alignment horizontal="left" vertical="center"/>
    </xf>
    <xf numFmtId="0" fontId="10" fillId="0" borderId="0" xfId="0" applyFont="1" applyAlignment="1">
      <alignment horizontal="center" vertical="center"/>
    </xf>
    <xf numFmtId="0" fontId="8" fillId="0" borderId="0" xfId="0" applyFont="1" applyAlignment="1">
      <alignment horizontal="center" vertical="center"/>
    </xf>
    <xf numFmtId="0" fontId="8" fillId="0" borderId="0" xfId="0" applyFont="1"/>
    <xf numFmtId="0" fontId="8" fillId="2"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0" fillId="0" borderId="0" xfId="0" applyFont="1" applyAlignment="1">
      <alignment vertical="center" wrapText="1"/>
    </xf>
    <xf numFmtId="0" fontId="0" fillId="0" borderId="0" xfId="0" applyFont="1" applyAlignment="1">
      <alignment horizontal="center" vertical="center" wrapText="1"/>
    </xf>
    <xf numFmtId="0" fontId="0" fillId="2" borderId="1" xfId="0" applyFont="1" applyFill="1" applyBorder="1" applyAlignment="1">
      <alignment horizontal="center" vertical="center"/>
    </xf>
    <xf numFmtId="0" fontId="0" fillId="2" borderId="1" xfId="0" applyFont="1" applyFill="1" applyBorder="1" applyAlignment="1">
      <alignment horizontal="left" vertical="center" wrapText="1"/>
    </xf>
    <xf numFmtId="0" fontId="0" fillId="2" borderId="1" xfId="0" applyFont="1" applyFill="1" applyBorder="1" applyAlignment="1">
      <alignment vertical="center" wrapText="1"/>
    </xf>
    <xf numFmtId="0" fontId="0" fillId="0" borderId="1" xfId="0" applyFont="1" applyFill="1" applyBorder="1" applyAlignment="1">
      <alignment horizontal="left" vertical="center" wrapText="1"/>
    </xf>
    <xf numFmtId="0" fontId="0" fillId="5" borderId="1" xfId="0" applyFont="1" applyFill="1" applyBorder="1" applyAlignment="1">
      <alignment horizontal="left" vertical="center" wrapText="1"/>
    </xf>
    <xf numFmtId="0" fontId="0" fillId="2" borderId="2" xfId="0" applyFont="1" applyFill="1" applyBorder="1" applyAlignment="1">
      <alignment vertical="center" wrapText="1"/>
    </xf>
    <xf numFmtId="0" fontId="0" fillId="2" borderId="1" xfId="0" applyFont="1" applyFill="1" applyBorder="1" applyAlignment="1">
      <alignment horizontal="left" vertical="center"/>
    </xf>
    <xf numFmtId="0" fontId="0" fillId="2" borderId="1" xfId="0" applyFont="1" applyFill="1" applyBorder="1" applyAlignment="1">
      <alignment horizontal="center" vertical="center" wrapText="1"/>
    </xf>
    <xf numFmtId="49" fontId="0" fillId="2" borderId="1" xfId="0" applyNumberFormat="1" applyFont="1" applyFill="1" applyBorder="1" applyAlignment="1">
      <alignment horizontal="left" vertical="center" wrapText="1"/>
    </xf>
    <xf numFmtId="0" fontId="8" fillId="5" borderId="1" xfId="0" applyFont="1" applyFill="1" applyBorder="1" applyAlignment="1">
      <alignment horizontal="center" vertical="center" wrapText="1"/>
    </xf>
    <xf numFmtId="0" fontId="13" fillId="3" borderId="1" xfId="0" applyFont="1" applyFill="1" applyBorder="1" applyAlignment="1">
      <alignment vertical="center" wrapText="1"/>
    </xf>
    <xf numFmtId="0" fontId="14" fillId="2" borderId="1" xfId="0" applyFont="1" applyFill="1" applyBorder="1" applyAlignment="1">
      <alignment horizontal="center" vertical="center" wrapText="1"/>
    </xf>
    <xf numFmtId="49" fontId="13" fillId="2" borderId="1" xfId="0" applyNumberFormat="1" applyFont="1" applyFill="1" applyBorder="1" applyAlignment="1">
      <alignment horizontal="left" vertical="center" wrapText="1"/>
    </xf>
    <xf numFmtId="0" fontId="13" fillId="2" borderId="1" xfId="0" applyFont="1" applyFill="1" applyBorder="1" applyAlignment="1">
      <alignment horizontal="left" vertical="center" wrapText="1"/>
    </xf>
    <xf numFmtId="0" fontId="13" fillId="2" borderId="7" xfId="0" applyFont="1" applyFill="1" applyBorder="1" applyAlignment="1">
      <alignment vertical="center" wrapText="1"/>
    </xf>
    <xf numFmtId="0" fontId="14" fillId="0" borderId="1" xfId="0" applyFont="1" applyFill="1" applyBorder="1" applyAlignment="1">
      <alignment horizontal="center" vertical="center" wrapText="1"/>
    </xf>
    <xf numFmtId="49" fontId="13" fillId="0" borderId="1" xfId="0" applyNumberFormat="1"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horizontal="left" vertical="center"/>
    </xf>
    <xf numFmtId="0" fontId="8" fillId="0" borderId="1" xfId="0" applyFont="1" applyBorder="1" applyAlignment="1">
      <alignment horizontal="left" vertical="center" wrapText="1"/>
    </xf>
    <xf numFmtId="0" fontId="13" fillId="0" borderId="6" xfId="0" applyFont="1" applyFill="1" applyBorder="1" applyAlignment="1">
      <alignment vertical="center" wrapText="1"/>
    </xf>
    <xf numFmtId="0" fontId="13" fillId="2" borderId="1" xfId="0" applyFont="1" applyFill="1" applyBorder="1" applyAlignment="1">
      <alignment vertical="center" wrapText="1"/>
    </xf>
    <xf numFmtId="0" fontId="10" fillId="0" borderId="0" xfId="0" applyFont="1" applyAlignment="1">
      <alignment horizontal="center" vertical="center" wrapText="1"/>
    </xf>
    <xf numFmtId="0" fontId="0" fillId="0" borderId="0" xfId="0" applyBorder="1"/>
    <xf numFmtId="0" fontId="0" fillId="5" borderId="1" xfId="0" applyFill="1" applyBorder="1" applyAlignment="1">
      <alignment horizontal="center" vertical="center"/>
    </xf>
    <xf numFmtId="0" fontId="7" fillId="3" borderId="6" xfId="0" applyFont="1" applyFill="1" applyBorder="1" applyAlignment="1">
      <alignment horizontal="center" vertical="center"/>
    </xf>
    <xf numFmtId="0" fontId="0" fillId="0" borderId="6" xfId="0" applyBorder="1" applyAlignment="1">
      <alignment horizontal="left" wrapText="1"/>
    </xf>
    <xf numFmtId="0" fontId="0" fillId="0" borderId="1" xfId="0" applyBorder="1" applyAlignment="1">
      <alignment horizontal="left" wrapText="1"/>
    </xf>
    <xf numFmtId="0" fontId="0" fillId="0" borderId="2" xfId="0" applyBorder="1" applyAlignment="1">
      <alignment horizontal="center" vertical="center"/>
    </xf>
    <xf numFmtId="0" fontId="0" fillId="0" borderId="6" xfId="0" applyBorder="1" applyAlignment="1">
      <alignment horizontal="center" vertical="center"/>
    </xf>
    <xf numFmtId="0" fontId="8" fillId="0" borderId="1" xfId="0" applyFont="1" applyBorder="1" applyAlignment="1">
      <alignment horizontal="left"/>
    </xf>
    <xf numFmtId="0" fontId="8" fillId="0" borderId="1" xfId="0" applyFont="1" applyBorder="1" applyAlignment="1">
      <alignment horizontal="center"/>
    </xf>
    <xf numFmtId="0" fontId="8" fillId="6" borderId="1" xfId="0" applyFont="1" applyFill="1" applyBorder="1" applyAlignment="1">
      <alignment horizontal="center" vertical="center"/>
    </xf>
    <xf numFmtId="0" fontId="0" fillId="6" borderId="1" xfId="0" applyFill="1" applyBorder="1"/>
    <xf numFmtId="0" fontId="0" fillId="2" borderId="7" xfId="0" applyFont="1" applyFill="1" applyBorder="1" applyAlignment="1">
      <alignment vertical="center" wrapText="1"/>
    </xf>
    <xf numFmtId="0" fontId="17" fillId="0" borderId="1" xfId="2" applyFont="1" applyBorder="1" applyAlignment="1">
      <alignment wrapText="1"/>
    </xf>
    <xf numFmtId="0" fontId="17" fillId="0" borderId="1" xfId="2" applyFont="1" applyFill="1" applyBorder="1" applyAlignment="1">
      <alignment wrapText="1"/>
    </xf>
    <xf numFmtId="0" fontId="16" fillId="2" borderId="1" xfId="2" applyFill="1" applyBorder="1" applyAlignment="1">
      <alignment horizontal="left"/>
    </xf>
    <xf numFmtId="0" fontId="16" fillId="0" borderId="0" xfId="2"/>
    <xf numFmtId="0" fontId="16" fillId="0" borderId="1" xfId="2" applyBorder="1" applyAlignment="1">
      <alignment horizontal="left"/>
    </xf>
    <xf numFmtId="4" fontId="17" fillId="0" borderId="1" xfId="2" applyNumberFormat="1" applyFont="1" applyFill="1" applyBorder="1"/>
    <xf numFmtId="0" fontId="13" fillId="3" borderId="1" xfId="0" applyFont="1" applyFill="1" applyBorder="1" applyAlignment="1">
      <alignment horizontal="center" vertical="center"/>
    </xf>
    <xf numFmtId="0" fontId="18" fillId="3" borderId="1" xfId="0" applyFont="1" applyFill="1" applyBorder="1" applyAlignment="1">
      <alignment horizontal="left" vertical="center" wrapText="1"/>
    </xf>
    <xf numFmtId="0" fontId="18" fillId="3" borderId="1" xfId="0" applyFont="1" applyFill="1" applyBorder="1" applyAlignment="1">
      <alignment vertical="center"/>
    </xf>
    <xf numFmtId="0" fontId="18" fillId="3" borderId="1" xfId="0" applyFont="1" applyFill="1" applyBorder="1" applyAlignment="1">
      <alignment horizontal="center" vertical="center"/>
    </xf>
    <xf numFmtId="0" fontId="8" fillId="0" borderId="1" xfId="0" applyFont="1" applyBorder="1" applyAlignment="1">
      <alignment horizontal="center" vertical="center" wrapText="1"/>
    </xf>
    <xf numFmtId="0" fontId="19" fillId="0" borderId="0" xfId="3"/>
    <xf numFmtId="0" fontId="21" fillId="5" borderId="13" xfId="4" applyFont="1" applyFill="1" applyBorder="1" applyAlignment="1">
      <alignment horizontal="center" vertical="center" wrapText="1"/>
    </xf>
    <xf numFmtId="0" fontId="21" fillId="5" borderId="11" xfId="4" applyFont="1" applyFill="1" applyBorder="1" applyAlignment="1">
      <alignment horizontal="center" vertical="center" wrapText="1"/>
    </xf>
    <xf numFmtId="0" fontId="21" fillId="5" borderId="14" xfId="4" applyFont="1" applyFill="1" applyBorder="1" applyAlignment="1">
      <alignment horizontal="center" vertical="center" wrapText="1"/>
    </xf>
    <xf numFmtId="0" fontId="21" fillId="7" borderId="15" xfId="4" applyFont="1" applyFill="1" applyBorder="1" applyAlignment="1">
      <alignment horizontal="center" vertical="center" wrapText="1"/>
    </xf>
    <xf numFmtId="0" fontId="21" fillId="7" borderId="10" xfId="4" applyFont="1" applyFill="1" applyBorder="1" applyAlignment="1">
      <alignment horizontal="center" vertical="center" wrapText="1"/>
    </xf>
    <xf numFmtId="0" fontId="21" fillId="7" borderId="0" xfId="4" applyFont="1" applyFill="1" applyBorder="1" applyAlignment="1">
      <alignment horizontal="center" vertical="center" wrapText="1"/>
    </xf>
    <xf numFmtId="0" fontId="24" fillId="9" borderId="13" xfId="4" applyFont="1" applyFill="1" applyBorder="1" applyAlignment="1">
      <alignment horizontal="left" vertical="center" wrapText="1"/>
    </xf>
    <xf numFmtId="0" fontId="27" fillId="0" borderId="15" xfId="4" applyFont="1" applyBorder="1" applyAlignment="1">
      <alignment horizontal="center" vertical="center" wrapText="1"/>
    </xf>
    <xf numFmtId="0" fontId="24" fillId="0" borderId="18" xfId="4" applyFont="1" applyBorder="1" applyAlignment="1">
      <alignment horizontal="center" vertical="center" wrapText="1"/>
    </xf>
    <xf numFmtId="0" fontId="24" fillId="0" borderId="19" xfId="4" applyFont="1" applyBorder="1" applyAlignment="1">
      <alignment vertical="center" wrapText="1"/>
    </xf>
    <xf numFmtId="0" fontId="24" fillId="9" borderId="22" xfId="4" applyFont="1" applyFill="1" applyBorder="1" applyAlignment="1">
      <alignment vertical="center" wrapText="1"/>
    </xf>
    <xf numFmtId="3" fontId="24" fillId="0" borderId="23" xfId="4" applyNumberFormat="1" applyFont="1" applyBorder="1" applyAlignment="1">
      <alignment horizontal="right" vertical="center" wrapText="1"/>
    </xf>
    <xf numFmtId="0" fontId="27" fillId="0" borderId="24" xfId="4" applyFont="1" applyBorder="1" applyAlignment="1">
      <alignment horizontal="center" vertical="center" wrapText="1"/>
    </xf>
    <xf numFmtId="0" fontId="24" fillId="0" borderId="24" xfId="4" applyFont="1" applyBorder="1" applyAlignment="1">
      <alignment horizontal="center" vertical="center" wrapText="1"/>
    </xf>
    <xf numFmtId="0" fontId="30" fillId="0" borderId="25" xfId="4" applyFont="1" applyBorder="1" applyAlignment="1">
      <alignment vertical="center" wrapText="1"/>
    </xf>
    <xf numFmtId="3" fontId="24" fillId="0" borderId="25" xfId="4" applyNumberFormat="1" applyFont="1" applyBorder="1" applyAlignment="1">
      <alignment horizontal="right" vertical="center" wrapText="1"/>
    </xf>
    <xf numFmtId="0" fontId="31" fillId="0" borderId="25" xfId="3" applyFont="1" applyBorder="1" applyAlignment="1">
      <alignment vertical="center" wrapText="1"/>
    </xf>
    <xf numFmtId="0" fontId="19" fillId="0" borderId="1" xfId="3" applyBorder="1"/>
    <xf numFmtId="0" fontId="24" fillId="0" borderId="28" xfId="4" applyFont="1" applyBorder="1" applyAlignment="1">
      <alignment vertical="center" wrapText="1"/>
    </xf>
    <xf numFmtId="0" fontId="28" fillId="0" borderId="24" xfId="4" applyFont="1" applyBorder="1" applyAlignment="1">
      <alignment vertical="center" wrapText="1"/>
    </xf>
    <xf numFmtId="0" fontId="28" fillId="0" borderId="24" xfId="4" applyFont="1" applyBorder="1" applyAlignment="1">
      <alignment horizontal="center" vertical="center" wrapText="1"/>
    </xf>
    <xf numFmtId="0" fontId="24" fillId="0" borderId="24" xfId="3" applyFont="1" applyBorder="1" applyAlignment="1">
      <alignment vertical="center" wrapText="1"/>
    </xf>
    <xf numFmtId="0" fontId="24" fillId="0" borderId="30" xfId="4" applyFont="1" applyBorder="1" applyAlignment="1">
      <alignment horizontal="left" vertical="center" wrapText="1"/>
    </xf>
    <xf numFmtId="0" fontId="24" fillId="0" borderId="31" xfId="4" applyFont="1" applyBorder="1" applyAlignment="1">
      <alignment horizontal="justify" vertical="center" wrapText="1"/>
    </xf>
    <xf numFmtId="3" fontId="27" fillId="0" borderId="31" xfId="4" applyNumberFormat="1" applyFont="1" applyBorder="1" applyAlignment="1">
      <alignment horizontal="right" vertical="center" wrapText="1"/>
    </xf>
    <xf numFmtId="3" fontId="27" fillId="0" borderId="31" xfId="4" applyNumberFormat="1" applyFont="1" applyBorder="1" applyAlignment="1">
      <alignment horizontal="center" vertical="center" wrapText="1"/>
    </xf>
    <xf numFmtId="0" fontId="28" fillId="0" borderId="23" xfId="4" applyFont="1" applyBorder="1" applyAlignment="1">
      <alignment horizontal="center" vertical="center" wrapText="1"/>
    </xf>
    <xf numFmtId="0" fontId="24" fillId="0" borderId="31" xfId="4" applyFont="1" applyBorder="1" applyAlignment="1">
      <alignment horizontal="center" vertical="center" wrapText="1"/>
    </xf>
    <xf numFmtId="0" fontId="24" fillId="0" borderId="31" xfId="3" applyFont="1" applyBorder="1" applyAlignment="1">
      <alignment vertical="center" wrapText="1"/>
    </xf>
    <xf numFmtId="0" fontId="27" fillId="0" borderId="24" xfId="4" applyFont="1" applyFill="1" applyBorder="1" applyAlignment="1">
      <alignment horizontal="right" vertical="center" wrapText="1"/>
    </xf>
    <xf numFmtId="0" fontId="28" fillId="0" borderId="21" xfId="4" applyFont="1" applyFill="1" applyBorder="1" applyAlignment="1">
      <alignment horizontal="center" vertical="center" wrapText="1"/>
    </xf>
    <xf numFmtId="0" fontId="28" fillId="0" borderId="24" xfId="4" applyFont="1" applyFill="1" applyBorder="1" applyAlignment="1">
      <alignment horizontal="center" vertical="center" wrapText="1"/>
    </xf>
    <xf numFmtId="0" fontId="24" fillId="0" borderId="20" xfId="4" applyFont="1" applyFill="1" applyBorder="1" applyAlignment="1">
      <alignment horizontal="center" vertical="center" wrapText="1"/>
    </xf>
    <xf numFmtId="0" fontId="24" fillId="0" borderId="24" xfId="3" applyFont="1" applyFill="1" applyBorder="1" applyAlignment="1">
      <alignment vertical="center" wrapText="1"/>
    </xf>
    <xf numFmtId="0" fontId="23" fillId="8" borderId="13" xfId="4" applyFont="1" applyFill="1" applyBorder="1" applyAlignment="1">
      <alignment horizontal="center" vertical="center" wrapText="1"/>
    </xf>
    <xf numFmtId="0" fontId="24" fillId="0" borderId="25" xfId="4" applyFont="1" applyBorder="1" applyAlignment="1">
      <alignment horizontal="justify" vertical="center" wrapText="1"/>
    </xf>
    <xf numFmtId="3" fontId="27" fillId="0" borderId="13" xfId="4" applyNumberFormat="1" applyFont="1" applyFill="1" applyBorder="1" applyAlignment="1">
      <alignment horizontal="right" vertical="center" wrapText="1"/>
    </xf>
    <xf numFmtId="0" fontId="28" fillId="0" borderId="26" xfId="4" applyFont="1" applyFill="1" applyBorder="1" applyAlignment="1">
      <alignment horizontal="center" vertical="center" wrapText="1"/>
    </xf>
    <xf numFmtId="0" fontId="28" fillId="0" borderId="25" xfId="4" applyFont="1" applyFill="1" applyBorder="1" applyAlignment="1">
      <alignment horizontal="center" vertical="center" wrapText="1"/>
    </xf>
    <xf numFmtId="0" fontId="24" fillId="0" borderId="25" xfId="4" applyFont="1" applyFill="1" applyBorder="1" applyAlignment="1">
      <alignment horizontal="center" vertical="center" wrapText="1"/>
    </xf>
    <xf numFmtId="0" fontId="24" fillId="0" borderId="13" xfId="3" applyFont="1" applyFill="1" applyBorder="1" applyAlignment="1">
      <alignment vertical="center" wrapText="1"/>
    </xf>
    <xf numFmtId="0" fontId="34" fillId="8" borderId="17" xfId="3" applyFont="1" applyFill="1" applyBorder="1" applyAlignment="1">
      <alignment horizontal="left" vertical="center" wrapText="1"/>
    </xf>
    <xf numFmtId="0" fontId="28" fillId="0" borderId="9" xfId="3" applyFont="1" applyBorder="1" applyAlignment="1">
      <alignment horizontal="left" vertical="center" wrapText="1"/>
    </xf>
    <xf numFmtId="3" fontId="28" fillId="0" borderId="15" xfId="3" applyNumberFormat="1" applyFont="1" applyBorder="1" applyAlignment="1">
      <alignment horizontal="right" vertical="center" wrapText="1"/>
    </xf>
    <xf numFmtId="0" fontId="28" fillId="0" borderId="16" xfId="3" applyFont="1" applyBorder="1" applyAlignment="1">
      <alignment horizontal="center" vertical="center" wrapText="1"/>
    </xf>
    <xf numFmtId="0" fontId="28" fillId="0" borderId="13" xfId="3" applyFont="1" applyBorder="1" applyAlignment="1">
      <alignment horizontal="center" vertical="center" wrapText="1"/>
    </xf>
    <xf numFmtId="0" fontId="28" fillId="0" borderId="16" xfId="3" applyFont="1" applyBorder="1" applyAlignment="1">
      <alignment vertical="center" wrapText="1"/>
    </xf>
    <xf numFmtId="0" fontId="21" fillId="7" borderId="1" xfId="4" applyFont="1" applyFill="1" applyBorder="1" applyAlignment="1">
      <alignment horizontal="center" vertical="center" wrapText="1"/>
    </xf>
    <xf numFmtId="0" fontId="29" fillId="0" borderId="1" xfId="3" applyFont="1" applyBorder="1" applyAlignment="1">
      <alignment horizontal="left" vertical="center" wrapText="1"/>
    </xf>
    <xf numFmtId="0" fontId="35" fillId="8" borderId="17" xfId="3" applyFont="1" applyFill="1" applyBorder="1" applyAlignment="1">
      <alignment horizontal="left" vertical="center" wrapText="1"/>
    </xf>
    <xf numFmtId="0" fontId="28" fillId="0" borderId="11" xfId="3" applyFont="1" applyBorder="1" applyAlignment="1">
      <alignment horizontal="left" vertical="center" wrapText="1"/>
    </xf>
    <xf numFmtId="3" fontId="28" fillId="0" borderId="10" xfId="3" applyNumberFormat="1" applyFont="1" applyBorder="1" applyAlignment="1">
      <alignment vertical="center" wrapText="1"/>
    </xf>
    <xf numFmtId="0" fontId="28" fillId="0" borderId="13" xfId="3" applyFont="1" applyBorder="1" applyAlignment="1">
      <alignment vertical="center" wrapText="1"/>
    </xf>
    <xf numFmtId="0" fontId="35" fillId="8" borderId="11" xfId="3" applyFont="1" applyFill="1" applyBorder="1" applyAlignment="1">
      <alignment horizontal="left" vertical="center" wrapText="1"/>
    </xf>
    <xf numFmtId="3" fontId="28" fillId="0" borderId="9" xfId="3" applyNumberFormat="1" applyFont="1" applyBorder="1" applyAlignment="1">
      <alignment horizontal="right" vertical="center" wrapText="1"/>
    </xf>
    <xf numFmtId="0" fontId="28" fillId="0" borderId="32" xfId="3" applyFont="1" applyBorder="1" applyAlignment="1">
      <alignment horizontal="center" vertical="center" wrapText="1"/>
    </xf>
    <xf numFmtId="0" fontId="36" fillId="10" borderId="33" xfId="3" applyFont="1" applyFill="1" applyBorder="1" applyAlignment="1">
      <alignment horizontal="center"/>
    </xf>
    <xf numFmtId="0" fontId="36" fillId="10" borderId="8" xfId="3" applyFont="1" applyFill="1" applyBorder="1" applyAlignment="1">
      <alignment horizontal="center"/>
    </xf>
    <xf numFmtId="0" fontId="36" fillId="10" borderId="8" xfId="3" applyFont="1" applyFill="1" applyBorder="1" applyAlignment="1">
      <alignment horizontal="center" wrapText="1"/>
    </xf>
    <xf numFmtId="0" fontId="36" fillId="10" borderId="34" xfId="3" applyFont="1" applyFill="1" applyBorder="1" applyAlignment="1">
      <alignment horizontal="center"/>
    </xf>
    <xf numFmtId="0" fontId="36" fillId="10" borderId="35" xfId="3" applyFont="1" applyFill="1" applyBorder="1" applyAlignment="1">
      <alignment horizontal="center"/>
    </xf>
    <xf numFmtId="0" fontId="19" fillId="0" borderId="13" xfId="3" applyFill="1" applyBorder="1" applyAlignment="1">
      <alignment horizontal="center" vertical="center"/>
    </xf>
    <xf numFmtId="0" fontId="36" fillId="0" borderId="36" xfId="3" applyFont="1" applyFill="1" applyBorder="1" applyAlignment="1">
      <alignment horizontal="center" vertical="center"/>
    </xf>
    <xf numFmtId="0" fontId="6" fillId="0" borderId="36" xfId="3" applyFont="1" applyFill="1" applyBorder="1" applyAlignment="1">
      <alignment vertical="top"/>
    </xf>
    <xf numFmtId="0" fontId="28" fillId="0" borderId="36" xfId="3" applyFont="1" applyFill="1" applyBorder="1" applyAlignment="1">
      <alignment vertical="top" wrapText="1"/>
    </xf>
    <xf numFmtId="0" fontId="6" fillId="0" borderId="36" xfId="3" applyFont="1" applyFill="1" applyBorder="1" applyAlignment="1">
      <alignment vertical="top" wrapText="1"/>
    </xf>
    <xf numFmtId="0" fontId="19" fillId="0" borderId="0" xfId="3" applyFill="1"/>
    <xf numFmtId="0" fontId="19" fillId="0" borderId="37" xfId="3" applyFill="1" applyBorder="1" applyAlignment="1">
      <alignment vertical="top"/>
    </xf>
    <xf numFmtId="0" fontId="19" fillId="0" borderId="37" xfId="3" applyFill="1" applyBorder="1" applyAlignment="1">
      <alignment wrapText="1"/>
    </xf>
    <xf numFmtId="3" fontId="19" fillId="0" borderId="37" xfId="3" applyNumberFormat="1" applyFill="1" applyBorder="1" applyAlignment="1">
      <alignment vertical="top" wrapText="1"/>
    </xf>
    <xf numFmtId="0" fontId="19" fillId="0" borderId="38" xfId="3" applyFill="1" applyBorder="1" applyAlignment="1">
      <alignment horizontal="left" vertical="top" wrapText="1"/>
    </xf>
    <xf numFmtId="0" fontId="19" fillId="0" borderId="41" xfId="3" applyFill="1" applyBorder="1" applyAlignment="1">
      <alignment vertical="top"/>
    </xf>
    <xf numFmtId="3" fontId="19" fillId="0" borderId="41" xfId="3" applyNumberFormat="1" applyFill="1" applyBorder="1" applyAlignment="1">
      <alignment vertical="top" wrapText="1"/>
    </xf>
    <xf numFmtId="0" fontId="19" fillId="0" borderId="42" xfId="3" applyFill="1" applyBorder="1" applyAlignment="1">
      <alignment wrapText="1"/>
    </xf>
    <xf numFmtId="0" fontId="19" fillId="0" borderId="3" xfId="3" applyFill="1" applyBorder="1" applyAlignment="1">
      <alignment horizontal="center" vertical="center"/>
    </xf>
    <xf numFmtId="0" fontId="36" fillId="0" borderId="4" xfId="3" applyFont="1" applyFill="1" applyBorder="1" applyAlignment="1">
      <alignment vertical="top"/>
    </xf>
    <xf numFmtId="0" fontId="19" fillId="0" borderId="4" xfId="3" applyFill="1" applyBorder="1" applyAlignment="1">
      <alignment vertical="top"/>
    </xf>
    <xf numFmtId="0" fontId="19" fillId="0" borderId="4" xfId="3" applyFill="1" applyBorder="1" applyAlignment="1">
      <alignment wrapText="1"/>
    </xf>
    <xf numFmtId="3" fontId="19" fillId="0" borderId="4" xfId="3" applyNumberFormat="1" applyFill="1" applyBorder="1" applyAlignment="1">
      <alignment wrapText="1"/>
    </xf>
    <xf numFmtId="0" fontId="19" fillId="0" borderId="4" xfId="3" applyFill="1" applyBorder="1" applyAlignment="1">
      <alignment vertical="top" wrapText="1"/>
    </xf>
    <xf numFmtId="0" fontId="19" fillId="0" borderId="44" xfId="3" applyFill="1" applyBorder="1" applyAlignment="1">
      <alignment vertical="top" wrapText="1"/>
    </xf>
    <xf numFmtId="0" fontId="19" fillId="0" borderId="5" xfId="3" applyFill="1" applyBorder="1"/>
    <xf numFmtId="0" fontId="19" fillId="0" borderId="18" xfId="3" applyBorder="1"/>
    <xf numFmtId="0" fontId="36" fillId="0" borderId="0" xfId="3" applyFont="1" applyFill="1"/>
    <xf numFmtId="0" fontId="36" fillId="0" borderId="0" xfId="3" applyFont="1"/>
    <xf numFmtId="0" fontId="36" fillId="8" borderId="1" xfId="3" applyFont="1" applyFill="1" applyBorder="1" applyAlignment="1">
      <alignment horizontal="center" vertical="center" wrapText="1"/>
    </xf>
    <xf numFmtId="0" fontId="36" fillId="8" borderId="1" xfId="3" applyFont="1" applyFill="1" applyBorder="1" applyAlignment="1">
      <alignment horizontal="center" wrapText="1"/>
    </xf>
    <xf numFmtId="0" fontId="36" fillId="11" borderId="45" xfId="3" applyFont="1" applyFill="1" applyBorder="1" applyAlignment="1">
      <alignment horizontal="center"/>
    </xf>
    <xf numFmtId="0" fontId="36" fillId="11" borderId="7" xfId="3" applyFont="1" applyFill="1" applyBorder="1" applyAlignment="1">
      <alignment horizontal="center"/>
    </xf>
    <xf numFmtId="0" fontId="36" fillId="11" borderId="7" xfId="3" applyFont="1" applyFill="1" applyBorder="1" applyAlignment="1">
      <alignment horizontal="center" wrapText="1"/>
    </xf>
    <xf numFmtId="0" fontId="36" fillId="11" borderId="46" xfId="3" applyFont="1" applyFill="1" applyBorder="1" applyAlignment="1">
      <alignment horizontal="center"/>
    </xf>
    <xf numFmtId="0" fontId="36" fillId="11" borderId="12" xfId="3" applyFont="1" applyFill="1" applyBorder="1" applyAlignment="1">
      <alignment horizontal="center"/>
    </xf>
    <xf numFmtId="0" fontId="36" fillId="11" borderId="1" xfId="3" applyFont="1" applyFill="1" applyBorder="1" applyAlignment="1">
      <alignment horizontal="center"/>
    </xf>
    <xf numFmtId="0" fontId="36" fillId="11" borderId="1" xfId="3" applyFont="1" applyFill="1" applyBorder="1" applyAlignment="1">
      <alignment horizontal="center" wrapText="1"/>
    </xf>
    <xf numFmtId="0" fontId="37" fillId="0" borderId="1" xfId="3" applyFont="1" applyFill="1" applyBorder="1" applyAlignment="1"/>
    <xf numFmtId="0" fontId="35" fillId="0" borderId="1" xfId="3" applyFont="1" applyFill="1" applyBorder="1" applyAlignment="1">
      <alignment horizontal="center" vertical="center"/>
    </xf>
    <xf numFmtId="0" fontId="35" fillId="0" borderId="1" xfId="3" applyFont="1" applyBorder="1" applyAlignment="1">
      <alignment horizontal="center" vertical="center"/>
    </xf>
    <xf numFmtId="0" fontId="37" fillId="0" borderId="1" xfId="3" applyFont="1" applyFill="1" applyBorder="1" applyAlignment="1">
      <alignment horizontal="center" vertical="center"/>
    </xf>
    <xf numFmtId="0" fontId="28" fillId="0" borderId="1" xfId="3" applyFont="1" applyBorder="1" applyAlignment="1">
      <alignment horizontal="justify" vertical="top" wrapText="1"/>
    </xf>
    <xf numFmtId="0" fontId="37" fillId="0" borderId="1" xfId="3" applyFont="1" applyFill="1" applyBorder="1" applyAlignment="1">
      <alignment horizontal="left" vertical="top" wrapText="1"/>
    </xf>
    <xf numFmtId="0" fontId="28" fillId="0" borderId="1" xfId="3" applyFont="1" applyFill="1" applyBorder="1" applyAlignment="1">
      <alignment horizontal="left" vertical="top" wrapText="1"/>
    </xf>
    <xf numFmtId="0" fontId="37" fillId="0" borderId="1" xfId="3" applyFont="1" applyFill="1" applyBorder="1" applyAlignment="1">
      <alignment wrapText="1"/>
    </xf>
    <xf numFmtId="0" fontId="37" fillId="0" borderId="1" xfId="3" applyFont="1" applyFill="1" applyBorder="1" applyAlignment="1">
      <alignment vertical="top" wrapText="1"/>
    </xf>
    <xf numFmtId="0" fontId="28" fillId="0" borderId="1" xfId="3" applyFont="1" applyBorder="1" applyAlignment="1">
      <alignment horizontal="center" vertical="center" wrapText="1"/>
    </xf>
    <xf numFmtId="0" fontId="37" fillId="0" borderId="1" xfId="3" applyFont="1" applyFill="1" applyBorder="1" applyAlignment="1">
      <alignment horizontal="center" vertical="center" wrapText="1"/>
    </xf>
    <xf numFmtId="3" fontId="37" fillId="0" borderId="1" xfId="3" applyNumberFormat="1" applyFont="1" applyFill="1" applyBorder="1" applyAlignment="1">
      <alignment horizontal="center" vertical="center" wrapText="1"/>
    </xf>
    <xf numFmtId="0" fontId="37" fillId="0" borderId="1" xfId="3" applyFont="1" applyFill="1" applyBorder="1"/>
    <xf numFmtId="0" fontId="39" fillId="0" borderId="1" xfId="3" applyFont="1" applyBorder="1" applyAlignment="1">
      <alignment vertical="top" wrapText="1"/>
    </xf>
    <xf numFmtId="0" fontId="40" fillId="0" borderId="1" xfId="3" applyFont="1" applyBorder="1" applyAlignment="1">
      <alignment vertical="top" wrapText="1"/>
    </xf>
    <xf numFmtId="0" fontId="28" fillId="0" borderId="1" xfId="3" applyFont="1" applyBorder="1" applyAlignment="1">
      <alignment horizontal="left" vertical="top" wrapText="1"/>
    </xf>
    <xf numFmtId="0" fontId="28" fillId="0" borderId="1" xfId="3" applyFont="1" applyBorder="1" applyAlignment="1">
      <alignment wrapText="1"/>
    </xf>
    <xf numFmtId="49" fontId="28" fillId="0" borderId="1" xfId="3" applyNumberFormat="1" applyFont="1" applyFill="1" applyBorder="1" applyAlignment="1">
      <alignment horizontal="left" vertical="top" wrapText="1"/>
    </xf>
    <xf numFmtId="0" fontId="28" fillId="0" borderId="1" xfId="3" applyFont="1" applyBorder="1" applyAlignment="1">
      <alignment vertical="top" wrapText="1"/>
    </xf>
    <xf numFmtId="49" fontId="28" fillId="0" borderId="1" xfId="3" applyNumberFormat="1" applyFont="1" applyFill="1" applyBorder="1" applyAlignment="1">
      <alignment horizontal="center" vertical="center" wrapText="1"/>
    </xf>
    <xf numFmtId="0" fontId="28" fillId="0" borderId="1" xfId="3" applyFont="1" applyBorder="1" applyAlignment="1">
      <alignment horizontal="center" vertical="center"/>
    </xf>
    <xf numFmtId="0" fontId="36" fillId="0" borderId="1" xfId="3" applyFont="1" applyFill="1" applyBorder="1" applyAlignment="1">
      <alignment horizontal="center" vertical="center"/>
    </xf>
    <xf numFmtId="49" fontId="28" fillId="0" borderId="1" xfId="3" applyNumberFormat="1" applyFont="1" applyFill="1" applyBorder="1" applyAlignment="1">
      <alignment horizontal="justify" vertical="top" wrapText="1"/>
    </xf>
    <xf numFmtId="3" fontId="28" fillId="0" borderId="1" xfId="3" applyNumberFormat="1" applyFont="1" applyBorder="1" applyAlignment="1">
      <alignment horizontal="center" vertical="center"/>
    </xf>
    <xf numFmtId="0" fontId="35" fillId="0" borderId="1" xfId="3" applyFont="1" applyBorder="1" applyAlignment="1">
      <alignment horizontal="center" vertical="center" wrapText="1"/>
    </xf>
    <xf numFmtId="0" fontId="27" fillId="0" borderId="1" xfId="3" applyFont="1" applyBorder="1" applyAlignment="1">
      <alignment vertical="top" wrapText="1"/>
    </xf>
    <xf numFmtId="49" fontId="28" fillId="0" borderId="1" xfId="3" applyNumberFormat="1" applyFont="1" applyFill="1" applyBorder="1" applyAlignment="1">
      <alignment horizontal="justify" vertical="top"/>
    </xf>
    <xf numFmtId="49" fontId="28" fillId="0" borderId="1" xfId="3" applyNumberFormat="1" applyFont="1" applyFill="1" applyBorder="1" applyAlignment="1">
      <alignment vertical="top"/>
    </xf>
    <xf numFmtId="49" fontId="28" fillId="0" borderId="1" xfId="3" applyNumberFormat="1" applyFont="1" applyFill="1" applyBorder="1" applyAlignment="1">
      <alignment horizontal="center" vertical="center"/>
    </xf>
    <xf numFmtId="0" fontId="37" fillId="0" borderId="1" xfId="3" applyFont="1" applyFill="1" applyBorder="1" applyAlignment="1">
      <alignment vertical="top"/>
    </xf>
    <xf numFmtId="0" fontId="35" fillId="0" borderId="1" xfId="3" applyFont="1" applyFill="1" applyBorder="1" applyAlignment="1">
      <alignment horizontal="center" vertical="center" wrapText="1"/>
    </xf>
    <xf numFmtId="49" fontId="28" fillId="0" borderId="1" xfId="3" applyNumberFormat="1" applyFont="1" applyFill="1" applyBorder="1" applyAlignment="1">
      <alignment vertical="top" wrapText="1"/>
    </xf>
    <xf numFmtId="0" fontId="37" fillId="0" borderId="1" xfId="3" applyFont="1" applyBorder="1"/>
    <xf numFmtId="49" fontId="28" fillId="0" borderId="1" xfId="3" applyNumberFormat="1" applyFont="1" applyBorder="1" applyAlignment="1">
      <alignment horizontal="justify" vertical="center"/>
    </xf>
    <xf numFmtId="49" fontId="28" fillId="0" borderId="1" xfId="3" applyNumberFormat="1" applyFont="1" applyBorder="1" applyAlignment="1">
      <alignment vertical="top"/>
    </xf>
    <xf numFmtId="0" fontId="37" fillId="0" borderId="1" xfId="3" applyFont="1" applyBorder="1" applyAlignment="1">
      <alignment horizontal="left" vertical="top" wrapText="1"/>
    </xf>
    <xf numFmtId="0" fontId="6" fillId="0" borderId="1" xfId="3" applyFont="1" applyBorder="1" applyAlignment="1">
      <alignment wrapText="1"/>
    </xf>
    <xf numFmtId="0" fontId="28" fillId="0" borderId="1" xfId="3" applyFont="1" applyBorder="1" applyAlignment="1">
      <alignment horizontal="left" vertical="top"/>
    </xf>
    <xf numFmtId="49" fontId="28" fillId="0" borderId="1" xfId="3" applyNumberFormat="1" applyFont="1" applyBorder="1" applyAlignment="1">
      <alignment horizontal="center" vertical="center"/>
    </xf>
    <xf numFmtId="0" fontId="37" fillId="0" borderId="1" xfId="3" applyFont="1" applyBorder="1" applyAlignment="1">
      <alignment wrapText="1"/>
    </xf>
    <xf numFmtId="0" fontId="37" fillId="0" borderId="1" xfId="3" applyFont="1" applyBorder="1" applyAlignment="1">
      <alignment vertical="top" wrapText="1"/>
    </xf>
    <xf numFmtId="0" fontId="37" fillId="0" borderId="1" xfId="3" applyFont="1" applyBorder="1" applyAlignment="1">
      <alignment horizontal="left" vertical="top"/>
    </xf>
    <xf numFmtId="0" fontId="37" fillId="0" borderId="1" xfId="3" applyFont="1" applyBorder="1" applyAlignment="1">
      <alignment horizontal="center" vertical="center" wrapText="1"/>
    </xf>
    <xf numFmtId="0" fontId="37" fillId="0" borderId="1" xfId="3" applyFont="1" applyBorder="1" applyAlignment="1">
      <alignment vertical="top"/>
    </xf>
    <xf numFmtId="0" fontId="37" fillId="0" borderId="1" xfId="3" applyFont="1" applyBorder="1" applyAlignment="1">
      <alignment horizontal="center" vertical="center"/>
    </xf>
    <xf numFmtId="3" fontId="31" fillId="0" borderId="1" xfId="3" applyNumberFormat="1" applyFont="1" applyBorder="1" applyAlignment="1">
      <alignment horizontal="center" vertical="center"/>
    </xf>
    <xf numFmtId="0" fontId="31" fillId="0" borderId="1" xfId="3" applyFont="1" applyBorder="1" applyAlignment="1">
      <alignment horizontal="center" vertical="center"/>
    </xf>
    <xf numFmtId="0" fontId="31" fillId="0" borderId="1" xfId="3" applyFont="1" applyBorder="1" applyAlignment="1">
      <alignment horizontal="center" vertical="center" wrapText="1"/>
    </xf>
    <xf numFmtId="0" fontId="42" fillId="0" borderId="1" xfId="3" applyFont="1" applyBorder="1" applyAlignment="1">
      <alignment vertical="top" wrapText="1"/>
    </xf>
    <xf numFmtId="0" fontId="28" fillId="0" borderId="1" xfId="3" applyFont="1" applyFill="1" applyBorder="1" applyAlignment="1">
      <alignment horizontal="center" vertical="center"/>
    </xf>
    <xf numFmtId="49" fontId="37" fillId="0" borderId="1" xfId="3" applyNumberFormat="1" applyFont="1" applyBorder="1" applyAlignment="1">
      <alignment horizontal="center" vertical="center"/>
    </xf>
    <xf numFmtId="0" fontId="30" fillId="0" borderId="1" xfId="3" applyFont="1" applyBorder="1" applyAlignment="1">
      <alignment vertical="top" wrapText="1"/>
    </xf>
    <xf numFmtId="0" fontId="30" fillId="0" borderId="1" xfId="3" applyFont="1" applyBorder="1" applyAlignment="1">
      <alignment horizontal="left" vertical="top" wrapText="1"/>
    </xf>
    <xf numFmtId="0" fontId="30" fillId="0" borderId="1" xfId="3" applyFont="1" applyBorder="1" applyAlignment="1">
      <alignment horizontal="center" vertical="center"/>
    </xf>
    <xf numFmtId="0" fontId="30" fillId="0" borderId="1" xfId="3" applyFont="1" applyBorder="1" applyAlignment="1">
      <alignment horizontal="center" vertical="center" wrapText="1"/>
    </xf>
    <xf numFmtId="49" fontId="35" fillId="0" borderId="1" xfId="3" applyNumberFormat="1" applyFont="1" applyFill="1" applyBorder="1" applyAlignment="1">
      <alignment vertical="top" wrapText="1"/>
    </xf>
    <xf numFmtId="0" fontId="36" fillId="0" borderId="1" xfId="3" applyFont="1" applyBorder="1" applyAlignment="1">
      <alignment horizontal="center" vertical="center"/>
    </xf>
    <xf numFmtId="49" fontId="28" fillId="0" borderId="1" xfId="3" applyNumberFormat="1" applyFont="1" applyBorder="1" applyAlignment="1">
      <alignment horizontal="justify" vertical="top"/>
    </xf>
    <xf numFmtId="0" fontId="30" fillId="3" borderId="1" xfId="3" applyFont="1" applyFill="1" applyBorder="1" applyAlignment="1">
      <alignment horizontal="left" vertical="top" wrapText="1"/>
    </xf>
    <xf numFmtId="49" fontId="28" fillId="0" borderId="1" xfId="3" applyNumberFormat="1" applyFont="1" applyBorder="1" applyAlignment="1">
      <alignment horizontal="justify" vertical="top" wrapText="1"/>
    </xf>
    <xf numFmtId="49" fontId="28" fillId="0" borderId="1" xfId="3" applyNumberFormat="1" applyFont="1" applyBorder="1" applyAlignment="1">
      <alignment horizontal="center" vertical="center" wrapText="1"/>
    </xf>
    <xf numFmtId="3" fontId="37" fillId="0" borderId="1" xfId="3" applyNumberFormat="1" applyFont="1" applyBorder="1" applyAlignment="1">
      <alignment horizontal="center" vertical="center" wrapText="1"/>
    </xf>
    <xf numFmtId="3" fontId="37" fillId="0" borderId="1" xfId="3" applyNumberFormat="1" applyFont="1" applyBorder="1" applyAlignment="1">
      <alignment horizontal="center" vertical="center"/>
    </xf>
    <xf numFmtId="6" fontId="37" fillId="0" borderId="1" xfId="3" applyNumberFormat="1" applyFont="1" applyBorder="1" applyAlignment="1">
      <alignment horizontal="center" vertical="center" wrapText="1"/>
    </xf>
    <xf numFmtId="38" fontId="37" fillId="0" borderId="1" xfId="3" applyNumberFormat="1" applyFont="1" applyBorder="1" applyAlignment="1">
      <alignment horizontal="center" vertical="center" wrapText="1"/>
    </xf>
    <xf numFmtId="0" fontId="36" fillId="0" borderId="45" xfId="3" applyFont="1" applyFill="1" applyBorder="1" applyAlignment="1">
      <alignment horizontal="center" vertical="center"/>
    </xf>
    <xf numFmtId="0" fontId="35" fillId="0" borderId="0" xfId="3" applyFont="1" applyBorder="1" applyAlignment="1">
      <alignment horizontal="center" vertical="center" wrapText="1"/>
    </xf>
    <xf numFmtId="0" fontId="35" fillId="0" borderId="7" xfId="3" applyFont="1" applyBorder="1" applyAlignment="1">
      <alignment horizontal="center" vertical="center" wrapText="1"/>
    </xf>
    <xf numFmtId="0" fontId="37" fillId="0" borderId="0" xfId="3" applyFont="1" applyFill="1" applyBorder="1" applyAlignment="1">
      <alignment horizontal="center" vertical="center"/>
    </xf>
    <xf numFmtId="0" fontId="28" fillId="0" borderId="7" xfId="3" applyFont="1" applyFill="1" applyBorder="1" applyAlignment="1">
      <alignment vertical="top" wrapText="1"/>
    </xf>
    <xf numFmtId="0" fontId="19" fillId="0" borderId="0" xfId="3" applyBorder="1" applyAlignment="1">
      <alignment wrapText="1"/>
    </xf>
    <xf numFmtId="0" fontId="19" fillId="0" borderId="6" xfId="3" applyBorder="1"/>
    <xf numFmtId="0" fontId="19" fillId="0" borderId="6" xfId="3" applyBorder="1" applyAlignment="1">
      <alignment vertical="top" wrapText="1"/>
    </xf>
    <xf numFmtId="0" fontId="28" fillId="0" borderId="6" xfId="3" applyFont="1" applyBorder="1" applyAlignment="1">
      <alignment horizontal="center" vertical="center"/>
    </xf>
    <xf numFmtId="165" fontId="37" fillId="0" borderId="6" xfId="3" applyNumberFormat="1" applyFont="1" applyBorder="1" applyAlignment="1">
      <alignment horizontal="center" vertical="center" wrapText="1"/>
    </xf>
    <xf numFmtId="6" fontId="37" fillId="0" borderId="6" xfId="3" applyNumberFormat="1" applyFont="1" applyBorder="1" applyAlignment="1">
      <alignment horizontal="left" vertical="top" wrapText="1"/>
    </xf>
    <xf numFmtId="0" fontId="37" fillId="0" borderId="6" xfId="3" applyFont="1" applyFill="1" applyBorder="1" applyAlignment="1">
      <alignment horizontal="left" vertical="top" wrapText="1"/>
    </xf>
    <xf numFmtId="0" fontId="28" fillId="0" borderId="1" xfId="3" applyFont="1" applyFill="1" applyBorder="1" applyAlignment="1">
      <alignment vertical="top" wrapText="1"/>
    </xf>
    <xf numFmtId="0" fontId="19" fillId="0" borderId="1" xfId="3" applyBorder="1" applyAlignment="1">
      <alignment wrapText="1"/>
    </xf>
    <xf numFmtId="0" fontId="19" fillId="0" borderId="1" xfId="3" applyBorder="1" applyAlignment="1">
      <alignment vertical="top" wrapText="1"/>
    </xf>
    <xf numFmtId="6" fontId="37" fillId="0" borderId="1" xfId="3" applyNumberFormat="1" applyFont="1" applyBorder="1" applyAlignment="1">
      <alignment horizontal="left" vertical="top" wrapText="1"/>
    </xf>
    <xf numFmtId="0" fontId="19" fillId="0" borderId="1" xfId="3" applyBorder="1" applyAlignment="1">
      <alignment horizontal="center" vertical="center"/>
    </xf>
    <xf numFmtId="0" fontId="36" fillId="0" borderId="1" xfId="3" applyFont="1" applyBorder="1" applyAlignment="1">
      <alignment horizontal="center" vertical="center" wrapText="1"/>
    </xf>
    <xf numFmtId="6" fontId="37" fillId="0" borderId="1" xfId="3" applyNumberFormat="1" applyFont="1" applyFill="1" applyBorder="1" applyAlignment="1">
      <alignment horizontal="left" vertical="top" wrapText="1"/>
    </xf>
    <xf numFmtId="38" fontId="37" fillId="0" borderId="1" xfId="3" applyNumberFormat="1" applyFont="1" applyFill="1" applyBorder="1" applyAlignment="1">
      <alignment horizontal="center" vertical="center" wrapText="1"/>
    </xf>
    <xf numFmtId="3" fontId="0" fillId="0" borderId="0" xfId="0" applyNumberFormat="1" applyFont="1"/>
    <xf numFmtId="0" fontId="6" fillId="0" borderId="0" xfId="1"/>
    <xf numFmtId="166" fontId="0" fillId="0" borderId="0" xfId="5" applyNumberFormat="1" applyFont="1" applyAlignment="1">
      <alignment horizontal="center" vertical="center"/>
    </xf>
    <xf numFmtId="0" fontId="6" fillId="0" borderId="0" xfId="1" applyAlignment="1">
      <alignment vertical="center"/>
    </xf>
    <xf numFmtId="0" fontId="6" fillId="0" borderId="0" xfId="1" applyAlignment="1">
      <alignment horizontal="center" vertical="center"/>
    </xf>
    <xf numFmtId="0" fontId="48" fillId="0" borderId="0" xfId="1" applyFont="1"/>
    <xf numFmtId="0" fontId="49" fillId="0" borderId="0" xfId="1" applyFont="1"/>
    <xf numFmtId="0" fontId="6" fillId="12" borderId="1" xfId="1" applyFill="1" applyBorder="1" applyAlignment="1">
      <alignment vertical="center"/>
    </xf>
    <xf numFmtId="0" fontId="36" fillId="13" borderId="1" xfId="1" applyFont="1" applyFill="1" applyBorder="1" applyAlignment="1">
      <alignment horizontal="center" vertical="center"/>
    </xf>
    <xf numFmtId="0" fontId="36" fillId="13" borderId="1" xfId="1" applyFont="1" applyFill="1" applyBorder="1" applyAlignment="1">
      <alignment horizontal="center" vertical="center" wrapText="1"/>
    </xf>
    <xf numFmtId="166" fontId="36" fillId="13" borderId="1" xfId="5" applyNumberFormat="1" applyFont="1" applyFill="1" applyBorder="1" applyAlignment="1">
      <alignment horizontal="center" vertical="center" wrapText="1"/>
    </xf>
    <xf numFmtId="0" fontId="6" fillId="3" borderId="1" xfId="1" applyFill="1" applyBorder="1" applyAlignment="1">
      <alignment horizontal="left" vertical="center" wrapText="1"/>
    </xf>
    <xf numFmtId="0" fontId="6" fillId="14" borderId="1" xfId="1" applyFill="1" applyBorder="1" applyAlignment="1">
      <alignment horizontal="left" vertical="center" wrapText="1"/>
    </xf>
    <xf numFmtId="166" fontId="6" fillId="14" borderId="1" xfId="1" applyNumberFormat="1" applyFill="1" applyBorder="1" applyAlignment="1">
      <alignment horizontal="left" vertical="center" wrapText="1"/>
    </xf>
    <xf numFmtId="166" fontId="0" fillId="0" borderId="1" xfId="5" applyNumberFormat="1" applyFont="1" applyBorder="1" applyAlignment="1">
      <alignment horizontal="center" vertical="center"/>
    </xf>
    <xf numFmtId="0" fontId="6" fillId="0" borderId="1" xfId="1" applyBorder="1" applyAlignment="1">
      <alignment horizontal="left" vertical="center" wrapText="1"/>
    </xf>
    <xf numFmtId="0" fontId="6" fillId="0" borderId="1" xfId="1" applyBorder="1" applyAlignment="1">
      <alignment horizontal="center" vertical="center"/>
    </xf>
    <xf numFmtId="0" fontId="6" fillId="0" borderId="1" xfId="1" applyBorder="1" applyAlignment="1">
      <alignment vertical="center" wrapText="1"/>
    </xf>
    <xf numFmtId="0" fontId="6" fillId="0" borderId="1" xfId="1" applyBorder="1" applyAlignment="1">
      <alignment vertical="center"/>
    </xf>
    <xf numFmtId="0" fontId="6" fillId="15" borderId="1" xfId="1" applyFill="1" applyBorder="1" applyAlignment="1">
      <alignment horizontal="left" vertical="center" wrapText="1"/>
    </xf>
    <xf numFmtId="0" fontId="6" fillId="0" borderId="1" xfId="1" applyBorder="1" applyAlignment="1">
      <alignment horizontal="center" vertical="center" wrapText="1"/>
    </xf>
    <xf numFmtId="0" fontId="6" fillId="15" borderId="1" xfId="1" applyFill="1" applyBorder="1" applyAlignment="1">
      <alignment horizontal="left" vertical="center"/>
    </xf>
    <xf numFmtId="0" fontId="6" fillId="3" borderId="1" xfId="1" applyFill="1" applyBorder="1" applyAlignment="1">
      <alignment horizontal="left" vertical="center"/>
    </xf>
    <xf numFmtId="0" fontId="6" fillId="0" borderId="1" xfId="1" applyFill="1" applyBorder="1" applyAlignment="1">
      <alignment horizontal="center" vertical="center"/>
    </xf>
    <xf numFmtId="0" fontId="6" fillId="5" borderId="1" xfId="1" applyFill="1" applyBorder="1" applyAlignment="1">
      <alignment horizontal="left" vertical="center"/>
    </xf>
    <xf numFmtId="0" fontId="6" fillId="5" borderId="1" xfId="1" applyFill="1" applyBorder="1" applyAlignment="1">
      <alignment horizontal="left" vertical="center" wrapText="1"/>
    </xf>
    <xf numFmtId="166" fontId="0" fillId="0" borderId="1" xfId="5" applyNumberFormat="1" applyFont="1" applyFill="1" applyBorder="1" applyAlignment="1">
      <alignment horizontal="center" vertical="center"/>
    </xf>
    <xf numFmtId="0" fontId="6" fillId="0" borderId="1" xfId="1" applyFill="1" applyBorder="1" applyAlignment="1">
      <alignment horizontal="left" vertical="center" wrapText="1"/>
    </xf>
    <xf numFmtId="0" fontId="6" fillId="0" borderId="1" xfId="1" applyFill="1" applyBorder="1" applyAlignment="1">
      <alignment vertical="center" wrapText="1"/>
    </xf>
    <xf numFmtId="0" fontId="6" fillId="14" borderId="1" xfId="1" applyFill="1" applyBorder="1" applyAlignment="1">
      <alignment horizontal="left" vertical="center"/>
    </xf>
    <xf numFmtId="166" fontId="0" fillId="0" borderId="1" xfId="5" applyNumberFormat="1" applyFont="1" applyFill="1" applyBorder="1" applyAlignment="1">
      <alignment horizontal="center" vertical="center" wrapText="1"/>
    </xf>
    <xf numFmtId="0" fontId="50" fillId="0" borderId="1" xfId="1" applyFont="1" applyBorder="1" applyAlignment="1">
      <alignment horizontal="justify" vertical="center"/>
    </xf>
    <xf numFmtId="166" fontId="0" fillId="0" borderId="1" xfId="5" applyNumberFormat="1" applyFont="1" applyBorder="1" applyAlignment="1">
      <alignment horizontal="center" vertical="center" wrapText="1"/>
    </xf>
    <xf numFmtId="0" fontId="50" fillId="0" borderId="1" xfId="1" applyFont="1" applyBorder="1" applyAlignment="1">
      <alignment horizontal="justify" vertical="center" wrapText="1"/>
    </xf>
    <xf numFmtId="0" fontId="3" fillId="0" borderId="1" xfId="1" applyFont="1" applyBorder="1" applyAlignment="1">
      <alignment vertical="center" wrapText="1"/>
    </xf>
    <xf numFmtId="0" fontId="3" fillId="5" borderId="1" xfId="1" applyFont="1" applyFill="1" applyBorder="1" applyAlignment="1">
      <alignment vertical="center" wrapText="1"/>
    </xf>
    <xf numFmtId="3" fontId="3" fillId="0" borderId="1" xfId="1" applyNumberFormat="1" applyFont="1" applyBorder="1" applyAlignment="1">
      <alignment vertical="center" wrapText="1"/>
    </xf>
    <xf numFmtId="0" fontId="3" fillId="0" borderId="1" xfId="1" applyFont="1" applyBorder="1" applyAlignment="1">
      <alignment horizontal="center" vertical="center" wrapText="1"/>
    </xf>
    <xf numFmtId="0" fontId="51" fillId="3" borderId="7" xfId="1" applyFont="1" applyFill="1" applyBorder="1" applyAlignment="1">
      <alignment horizontal="left" vertical="center"/>
    </xf>
    <xf numFmtId="0" fontId="6" fillId="0" borderId="1" xfId="1" applyFont="1" applyBorder="1" applyAlignment="1">
      <alignment horizontal="left" vertical="center" wrapText="1"/>
    </xf>
    <xf numFmtId="166" fontId="0" fillId="0" borderId="1" xfId="5" applyNumberFormat="1" applyFont="1" applyBorder="1" applyAlignment="1">
      <alignment horizontal="left" vertical="center" wrapText="1"/>
    </xf>
    <xf numFmtId="166" fontId="6" fillId="0" borderId="0" xfId="1" applyNumberFormat="1"/>
    <xf numFmtId="0" fontId="51" fillId="3" borderId="0" xfId="1" applyFont="1" applyFill="1" applyBorder="1" applyAlignment="1">
      <alignment horizontal="left" vertical="center"/>
    </xf>
    <xf numFmtId="166" fontId="0" fillId="0" borderId="1" xfId="5" applyNumberFormat="1" applyFont="1" applyFill="1" applyBorder="1" applyAlignment="1">
      <alignment horizontal="left" vertical="center" wrapText="1"/>
    </xf>
    <xf numFmtId="0" fontId="17" fillId="11" borderId="1" xfId="2" applyFont="1" applyFill="1" applyBorder="1" applyAlignment="1">
      <alignment wrapText="1"/>
    </xf>
    <xf numFmtId="164" fontId="0" fillId="11" borderId="1" xfId="0" applyNumberFormat="1" applyFill="1" applyBorder="1"/>
    <xf numFmtId="4" fontId="17" fillId="11" borderId="1" xfId="2" applyNumberFormat="1" applyFont="1" applyFill="1" applyBorder="1"/>
    <xf numFmtId="0" fontId="2" fillId="0" borderId="0" xfId="2" applyFont="1" applyAlignment="1">
      <alignment vertical="center" wrapText="1"/>
    </xf>
    <xf numFmtId="0" fontId="46" fillId="0" borderId="0" xfId="2" applyFont="1" applyAlignment="1">
      <alignment horizontal="left" vertical="center" wrapText="1"/>
    </xf>
    <xf numFmtId="0" fontId="16" fillId="0" borderId="0" xfId="2" applyAlignment="1">
      <alignment wrapText="1"/>
    </xf>
    <xf numFmtId="0" fontId="7" fillId="3" borderId="0" xfId="0" applyFont="1" applyFill="1" applyBorder="1" applyAlignment="1">
      <alignment horizontal="center" vertical="center"/>
    </xf>
    <xf numFmtId="0" fontId="0" fillId="0" borderId="1" xfId="0" applyFill="1" applyBorder="1" applyAlignment="1">
      <alignment horizontal="center" vertical="center"/>
    </xf>
    <xf numFmtId="0" fontId="0" fillId="5" borderId="1" xfId="0"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applyAlignment="1">
      <alignment horizontal="center"/>
    </xf>
    <xf numFmtId="0" fontId="0" fillId="16" borderId="1" xfId="0" applyFill="1" applyBorder="1" applyAlignment="1">
      <alignment horizontal="center" vertical="center"/>
    </xf>
    <xf numFmtId="0" fontId="0" fillId="17" borderId="1" xfId="0" applyFill="1" applyBorder="1" applyAlignment="1">
      <alignment horizontal="center" vertical="center"/>
    </xf>
    <xf numFmtId="0" fontId="8" fillId="0" borderId="0" xfId="0" applyFont="1" applyAlignment="1">
      <alignment horizontal="center"/>
    </xf>
    <xf numFmtId="0" fontId="0" fillId="3" borderId="7" xfId="0" applyFill="1" applyBorder="1" applyAlignment="1">
      <alignment horizontal="left" vertical="center" wrapText="1"/>
    </xf>
    <xf numFmtId="0" fontId="0" fillId="3" borderId="0" xfId="0" applyFill="1" applyBorder="1" applyAlignment="1">
      <alignment horizontal="center" vertical="center"/>
    </xf>
    <xf numFmtId="0" fontId="8" fillId="3" borderId="2" xfId="0" applyFont="1" applyFill="1" applyBorder="1" applyAlignment="1">
      <alignment horizontal="center" vertical="center" wrapText="1"/>
    </xf>
    <xf numFmtId="49" fontId="5" fillId="6" borderId="47" xfId="0" applyNumberFormat="1" applyFont="1" applyFill="1" applyBorder="1"/>
    <xf numFmtId="49" fontId="5" fillId="6" borderId="48" xfId="0" applyNumberFormat="1" applyFont="1" applyFill="1" applyBorder="1"/>
    <xf numFmtId="0" fontId="5" fillId="6" borderId="49" xfId="0" applyFont="1" applyFill="1" applyBorder="1"/>
    <xf numFmtId="0" fontId="0" fillId="3" borderId="1" xfId="0" applyFill="1" applyBorder="1" applyAlignment="1">
      <alignment horizontal="center"/>
    </xf>
    <xf numFmtId="0" fontId="0" fillId="5" borderId="1" xfId="0" applyFill="1" applyBorder="1" applyAlignment="1">
      <alignment horizontal="left" vertical="center" wrapText="1"/>
    </xf>
    <xf numFmtId="49" fontId="0" fillId="5" borderId="1" xfId="0" applyNumberFormat="1" applyFill="1" applyBorder="1" applyAlignment="1">
      <alignment horizontal="center" vertical="center" wrapText="1"/>
    </xf>
    <xf numFmtId="0" fontId="0" fillId="5" borderId="1" xfId="0" applyFill="1" applyBorder="1" applyAlignment="1">
      <alignment vertical="center" wrapText="1"/>
    </xf>
    <xf numFmtId="0" fontId="0" fillId="18" borderId="1" xfId="0" applyFill="1" applyBorder="1" applyAlignment="1">
      <alignment horizontal="center" vertical="center"/>
    </xf>
    <xf numFmtId="0" fontId="0" fillId="18" borderId="1" xfId="0" applyFill="1" applyBorder="1" applyAlignment="1">
      <alignment horizontal="center" vertical="center" wrapText="1"/>
    </xf>
    <xf numFmtId="49" fontId="0" fillId="5" borderId="1" xfId="0" applyNumberFormat="1" applyFill="1" applyBorder="1" applyAlignment="1">
      <alignment horizontal="center" vertical="center"/>
    </xf>
    <xf numFmtId="0" fontId="0" fillId="5" borderId="1" xfId="0" applyFill="1" applyBorder="1" applyAlignment="1">
      <alignment wrapText="1"/>
    </xf>
    <xf numFmtId="0" fontId="0" fillId="18" borderId="2" xfId="0" applyFill="1" applyBorder="1" applyAlignment="1">
      <alignment horizontal="center" vertical="center"/>
    </xf>
    <xf numFmtId="0" fontId="0" fillId="5" borderId="1" xfId="0" applyFill="1" applyBorder="1"/>
    <xf numFmtId="49" fontId="0" fillId="5" borderId="1" xfId="0" applyNumberFormat="1" applyFill="1" applyBorder="1"/>
    <xf numFmtId="0" fontId="0" fillId="5" borderId="2" xfId="0" applyFill="1" applyBorder="1" applyAlignment="1">
      <alignment horizontal="center" vertical="center"/>
    </xf>
    <xf numFmtId="0" fontId="0" fillId="5" borderId="2" xfId="0" applyFill="1" applyBorder="1" applyAlignment="1">
      <alignment horizontal="center" vertical="center" wrapText="1"/>
    </xf>
    <xf numFmtId="0" fontId="0" fillId="5" borderId="2" xfId="0" applyFill="1" applyBorder="1" applyAlignment="1">
      <alignment horizontal="left" vertical="center" wrapText="1"/>
    </xf>
    <xf numFmtId="0" fontId="8" fillId="5" borderId="2" xfId="0" applyFont="1" applyFill="1" applyBorder="1" applyAlignment="1">
      <alignment horizontal="center" vertical="center" wrapText="1"/>
    </xf>
    <xf numFmtId="49" fontId="0" fillId="5" borderId="2" xfId="0" applyNumberFormat="1" applyFill="1" applyBorder="1" applyAlignment="1">
      <alignment horizontal="center" vertical="center"/>
    </xf>
    <xf numFmtId="0" fontId="0" fillId="5" borderId="2" xfId="0" applyFill="1" applyBorder="1"/>
    <xf numFmtId="0" fontId="9" fillId="20" borderId="1" xfId="0" applyFont="1" applyFill="1" applyBorder="1" applyAlignment="1">
      <alignment horizontal="center" vertical="center" wrapText="1"/>
    </xf>
    <xf numFmtId="49" fontId="9" fillId="20" borderId="1" xfId="0" applyNumberFormat="1" applyFont="1" applyFill="1" applyBorder="1" applyAlignment="1">
      <alignment horizontal="center" vertical="center" wrapText="1"/>
    </xf>
    <xf numFmtId="0" fontId="2" fillId="20" borderId="1" xfId="0" applyFont="1" applyFill="1" applyBorder="1" applyAlignment="1">
      <alignment horizontal="center" vertical="center"/>
    </xf>
    <xf numFmtId="0" fontId="2" fillId="20" borderId="1" xfId="0" applyFont="1" applyFill="1" applyBorder="1" applyAlignment="1">
      <alignment horizontal="center" vertical="center" wrapText="1"/>
    </xf>
    <xf numFmtId="49" fontId="2" fillId="20" borderId="1" xfId="0" applyNumberFormat="1" applyFont="1" applyFill="1" applyBorder="1" applyAlignment="1">
      <alignment horizontal="center" vertical="center"/>
    </xf>
    <xf numFmtId="0" fontId="2" fillId="20" borderId="7" xfId="0" applyFont="1" applyFill="1" applyBorder="1" applyAlignment="1">
      <alignment horizontal="center" vertical="center"/>
    </xf>
    <xf numFmtId="49" fontId="13" fillId="2" borderId="1" xfId="0" applyNumberFormat="1" applyFont="1" applyFill="1" applyBorder="1" applyAlignment="1">
      <alignment vertical="center" wrapText="1"/>
    </xf>
    <xf numFmtId="0" fontId="0" fillId="5" borderId="1" xfId="0" applyFont="1" applyFill="1" applyBorder="1" applyAlignment="1">
      <alignment vertical="center" wrapText="1"/>
    </xf>
    <xf numFmtId="0" fontId="0" fillId="2" borderId="6" xfId="0" applyFont="1" applyFill="1" applyBorder="1" applyAlignment="1">
      <alignment horizontal="center" vertical="center"/>
    </xf>
    <xf numFmtId="0" fontId="0" fillId="2" borderId="6" xfId="0" applyFont="1" applyFill="1" applyBorder="1" applyAlignment="1">
      <alignment horizontal="left" vertical="center" wrapText="1"/>
    </xf>
    <xf numFmtId="0" fontId="8" fillId="2" borderId="6" xfId="0" applyFont="1" applyFill="1" applyBorder="1" applyAlignment="1">
      <alignment horizontal="center" vertical="center" wrapText="1"/>
    </xf>
    <xf numFmtId="49" fontId="0" fillId="2" borderId="6" xfId="0" applyNumberFormat="1" applyFont="1" applyFill="1" applyBorder="1" applyAlignment="1">
      <alignment horizontal="left" vertical="center" wrapText="1"/>
    </xf>
    <xf numFmtId="0" fontId="0" fillId="5" borderId="1" xfId="0" applyFont="1" applyFill="1" applyBorder="1" applyAlignment="1">
      <alignment horizontal="center" vertical="center"/>
    </xf>
    <xf numFmtId="0" fontId="8"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49" fontId="13" fillId="5" borderId="1" xfId="0" applyNumberFormat="1" applyFont="1" applyFill="1" applyBorder="1" applyAlignment="1">
      <alignment horizontal="left" vertical="center" wrapText="1"/>
    </xf>
    <xf numFmtId="0" fontId="13" fillId="5" borderId="1" xfId="0" applyFont="1" applyFill="1" applyBorder="1" applyAlignment="1">
      <alignment horizontal="left" vertical="center" wrapText="1"/>
    </xf>
    <xf numFmtId="0" fontId="13" fillId="5" borderId="7" xfId="0" applyFont="1" applyFill="1" applyBorder="1" applyAlignment="1">
      <alignment vertical="center" wrapText="1"/>
    </xf>
    <xf numFmtId="0" fontId="13" fillId="5" borderId="1" xfId="0" applyFont="1" applyFill="1" applyBorder="1" applyAlignment="1">
      <alignment vertical="center" wrapText="1"/>
    </xf>
    <xf numFmtId="0" fontId="0" fillId="5" borderId="1" xfId="0" applyFont="1" applyFill="1" applyBorder="1" applyAlignment="1">
      <alignment horizontal="center" vertical="center" wrapText="1"/>
    </xf>
    <xf numFmtId="49" fontId="13" fillId="5" borderId="1" xfId="0" applyNumberFormat="1" applyFont="1" applyFill="1" applyBorder="1" applyAlignment="1">
      <alignment vertical="center" wrapText="1"/>
    </xf>
    <xf numFmtId="0" fontId="0" fillId="5" borderId="1" xfId="0" applyFont="1" applyFill="1" applyBorder="1" applyAlignment="1">
      <alignment horizontal="left" vertical="center"/>
    </xf>
    <xf numFmtId="0" fontId="0" fillId="3" borderId="1" xfId="0" applyFont="1" applyFill="1" applyBorder="1" applyAlignment="1">
      <alignment horizontal="center" vertical="center"/>
    </xf>
    <xf numFmtId="0" fontId="0" fillId="3" borderId="1" xfId="0" applyFont="1" applyFill="1" applyBorder="1" applyAlignment="1">
      <alignment horizontal="left" vertical="center" wrapText="1"/>
    </xf>
    <xf numFmtId="49" fontId="0" fillId="3" borderId="1" xfId="0" applyNumberFormat="1" applyFont="1" applyFill="1" applyBorder="1" applyAlignment="1">
      <alignment horizontal="left" vertical="center" wrapText="1"/>
    </xf>
    <xf numFmtId="0" fontId="0" fillId="3" borderId="1" xfId="0" applyFont="1" applyFill="1" applyBorder="1" applyAlignment="1">
      <alignment vertical="center" wrapText="1"/>
    </xf>
    <xf numFmtId="0" fontId="13" fillId="3" borderId="7" xfId="0" applyFont="1" applyFill="1" applyBorder="1" applyAlignment="1">
      <alignment vertical="center" wrapText="1"/>
    </xf>
    <xf numFmtId="0" fontId="0" fillId="3" borderId="2" xfId="0" applyFont="1" applyFill="1" applyBorder="1" applyAlignment="1">
      <alignment horizontal="center" vertical="center"/>
    </xf>
    <xf numFmtId="0" fontId="0" fillId="3" borderId="2" xfId="0" applyFont="1" applyFill="1" applyBorder="1" applyAlignment="1">
      <alignment horizontal="left" vertical="center" wrapText="1"/>
    </xf>
    <xf numFmtId="0" fontId="13" fillId="3" borderId="2" xfId="0" applyFont="1" applyFill="1" applyBorder="1" applyAlignment="1">
      <alignment vertical="center" wrapText="1"/>
    </xf>
    <xf numFmtId="0" fontId="0" fillId="3" borderId="1" xfId="0" applyFont="1" applyFill="1" applyBorder="1" applyAlignment="1">
      <alignment horizontal="center" vertical="center" wrapText="1"/>
    </xf>
    <xf numFmtId="49" fontId="13" fillId="3" borderId="1" xfId="0" applyNumberFormat="1" applyFont="1" applyFill="1" applyBorder="1" applyAlignment="1">
      <alignment vertical="center" wrapText="1"/>
    </xf>
    <xf numFmtId="0" fontId="0" fillId="3" borderId="1" xfId="0" applyFont="1" applyFill="1" applyBorder="1" applyAlignment="1">
      <alignment horizontal="left" vertical="center"/>
    </xf>
    <xf numFmtId="0" fontId="0" fillId="2" borderId="50" xfId="0" applyFill="1" applyBorder="1" applyAlignment="1">
      <alignment horizontal="center" vertical="center" wrapText="1"/>
    </xf>
    <xf numFmtId="0" fontId="0" fillId="5" borderId="50" xfId="0" applyFill="1" applyBorder="1" applyAlignment="1">
      <alignment horizontal="center" vertical="center" wrapText="1"/>
    </xf>
    <xf numFmtId="0" fontId="0" fillId="0" borderId="50" xfId="0" applyFill="1" applyBorder="1" applyAlignment="1">
      <alignment horizontal="center" vertical="center" wrapText="1"/>
    </xf>
    <xf numFmtId="0" fontId="0" fillId="0" borderId="51" xfId="0" applyFont="1" applyBorder="1" applyAlignment="1">
      <alignment horizontal="center" vertical="center"/>
    </xf>
    <xf numFmtId="0" fontId="0" fillId="0" borderId="52" xfId="0" applyFont="1" applyBorder="1" applyAlignment="1">
      <alignment horizontal="center" vertical="center"/>
    </xf>
    <xf numFmtId="0" fontId="0" fillId="3" borderId="53" xfId="0" applyFill="1" applyBorder="1" applyAlignment="1">
      <alignment horizontal="center" vertical="center"/>
    </xf>
    <xf numFmtId="0" fontId="0" fillId="3" borderId="54" xfId="0" applyFill="1" applyBorder="1" applyAlignment="1">
      <alignment horizontal="center" vertical="center"/>
    </xf>
    <xf numFmtId="0" fontId="0" fillId="3" borderId="56" xfId="0" applyFill="1" applyBorder="1" applyAlignment="1">
      <alignment horizontal="center" vertical="center"/>
    </xf>
    <xf numFmtId="0" fontId="0" fillId="0" borderId="55" xfId="0" applyFont="1" applyBorder="1" applyAlignment="1">
      <alignment horizontal="center" vertical="center"/>
    </xf>
    <xf numFmtId="0" fontId="0" fillId="3" borderId="57" xfId="0" applyFill="1" applyBorder="1" applyAlignment="1">
      <alignment horizontal="center" vertical="center"/>
    </xf>
    <xf numFmtId="0" fontId="0" fillId="3" borderId="58" xfId="0" applyFill="1" applyBorder="1" applyAlignment="1">
      <alignment horizontal="center" vertical="center"/>
    </xf>
    <xf numFmtId="0" fontId="8" fillId="0" borderId="55" xfId="0" applyFont="1" applyBorder="1" applyAlignment="1">
      <alignment horizontal="center" vertical="center"/>
    </xf>
    <xf numFmtId="0" fontId="0" fillId="3" borderId="58" xfId="0" applyFill="1" applyBorder="1" applyAlignment="1">
      <alignment horizontal="center" vertical="center" wrapText="1"/>
    </xf>
    <xf numFmtId="0" fontId="0" fillId="0" borderId="59" xfId="0" applyFont="1" applyBorder="1" applyAlignment="1">
      <alignment horizontal="left" vertical="center" wrapText="1"/>
    </xf>
    <xf numFmtId="0" fontId="13" fillId="3" borderId="2" xfId="0" applyFont="1" applyFill="1" applyBorder="1" applyAlignment="1">
      <alignment horizontal="center" vertical="center"/>
    </xf>
    <xf numFmtId="0" fontId="0" fillId="0" borderId="2" xfId="0" applyFont="1" applyBorder="1" applyAlignment="1">
      <alignment horizontal="center" vertical="center"/>
    </xf>
    <xf numFmtId="0" fontId="0" fillId="0" borderId="2" xfId="0" applyFont="1" applyBorder="1" applyAlignment="1">
      <alignment horizontal="left" vertical="center" wrapText="1"/>
    </xf>
    <xf numFmtId="0" fontId="8" fillId="0" borderId="2" xfId="0" applyFont="1" applyBorder="1" applyAlignment="1">
      <alignment horizontal="center" vertical="center"/>
    </xf>
    <xf numFmtId="0" fontId="0" fillId="0" borderId="2" xfId="0" applyFont="1" applyFill="1" applyBorder="1" applyAlignment="1">
      <alignment horizontal="left" vertical="center" wrapText="1"/>
    </xf>
    <xf numFmtId="0" fontId="0" fillId="0" borderId="1" xfId="0" applyFont="1" applyBorder="1"/>
    <xf numFmtId="0" fontId="0" fillId="3" borderId="60" xfId="0" applyFill="1" applyBorder="1" applyAlignment="1">
      <alignment horizontal="center" vertical="center" wrapText="1"/>
    </xf>
    <xf numFmtId="0" fontId="0" fillId="3" borderId="61" xfId="0" applyFill="1" applyBorder="1" applyAlignment="1">
      <alignment horizontal="center" vertical="center" wrapText="1"/>
    </xf>
    <xf numFmtId="0" fontId="5" fillId="21" borderId="1" xfId="0" applyFont="1" applyFill="1" applyBorder="1" applyAlignment="1">
      <alignment horizontal="left" vertical="center" wrapText="1"/>
    </xf>
    <xf numFmtId="0" fontId="0" fillId="21" borderId="1" xfId="0" applyFont="1" applyFill="1" applyBorder="1"/>
    <xf numFmtId="0" fontId="5" fillId="21" borderId="1" xfId="0" applyFont="1" applyFill="1" applyBorder="1" applyAlignment="1">
      <alignment horizontal="center" vertical="center"/>
    </xf>
    <xf numFmtId="0" fontId="8" fillId="3" borderId="1" xfId="0" applyFont="1" applyFill="1" applyBorder="1" applyAlignment="1">
      <alignment horizontal="center" vertical="center"/>
    </xf>
    <xf numFmtId="0" fontId="53" fillId="3" borderId="1" xfId="0" applyFont="1" applyFill="1" applyBorder="1" applyAlignment="1">
      <alignment horizontal="left" vertical="top" wrapText="1"/>
    </xf>
    <xf numFmtId="0" fontId="0" fillId="3" borderId="1" xfId="0" applyFont="1" applyFill="1" applyBorder="1" applyAlignment="1">
      <alignment vertical="top" wrapText="1"/>
    </xf>
    <xf numFmtId="0" fontId="8" fillId="22" borderId="1" xfId="0" applyFont="1" applyFill="1" applyBorder="1" applyAlignment="1">
      <alignment horizontal="center" vertical="center"/>
    </xf>
    <xf numFmtId="0" fontId="0" fillId="22" borderId="1" xfId="0" applyFont="1" applyFill="1" applyBorder="1" applyAlignment="1">
      <alignment horizontal="center" vertical="center"/>
    </xf>
    <xf numFmtId="0" fontId="0" fillId="22" borderId="1" xfId="0" applyFont="1" applyFill="1" applyBorder="1" applyAlignment="1">
      <alignment horizontal="left" vertical="top" wrapText="1"/>
    </xf>
    <xf numFmtId="0" fontId="0" fillId="22" borderId="1" xfId="0" applyFont="1" applyFill="1" applyBorder="1" applyAlignment="1">
      <alignment vertical="top" wrapText="1"/>
    </xf>
    <xf numFmtId="0" fontId="0" fillId="3" borderId="1" xfId="0" applyFont="1" applyFill="1" applyBorder="1" applyAlignment="1">
      <alignment horizontal="left" vertical="top" wrapText="1"/>
    </xf>
    <xf numFmtId="0" fontId="8" fillId="22" borderId="1" xfId="0" applyFont="1" applyFill="1" applyBorder="1" applyAlignment="1">
      <alignment horizontal="center" vertical="center" wrapText="1"/>
    </xf>
    <xf numFmtId="49" fontId="0" fillId="3" borderId="1" xfId="0" applyNumberFormat="1" applyFont="1" applyFill="1" applyBorder="1" applyAlignment="1">
      <alignment vertical="top"/>
    </xf>
    <xf numFmtId="49" fontId="0" fillId="22" borderId="1" xfId="0" applyNumberFormat="1" applyFont="1" applyFill="1" applyBorder="1" applyAlignment="1">
      <alignment vertical="top" wrapText="1"/>
    </xf>
    <xf numFmtId="49" fontId="0" fillId="22" borderId="1" xfId="0" applyNumberFormat="1" applyFont="1" applyFill="1" applyBorder="1" applyAlignment="1">
      <alignment vertical="top"/>
    </xf>
    <xf numFmtId="0" fontId="0" fillId="22" borderId="1" xfId="0" applyFont="1" applyFill="1" applyBorder="1" applyAlignment="1">
      <alignment horizontal="center" vertical="center" wrapText="1"/>
    </xf>
    <xf numFmtId="0" fontId="0" fillId="0" borderId="0" xfId="0" applyNumberFormat="1" applyFont="1" applyAlignment="1">
      <alignment horizontal="center" vertical="center"/>
    </xf>
    <xf numFmtId="0" fontId="9" fillId="20"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0" fillId="2" borderId="1" xfId="0" applyNumberFormat="1" applyFont="1" applyFill="1" applyBorder="1" applyAlignment="1">
      <alignment horizontal="center" vertical="center" wrapText="1"/>
    </xf>
    <xf numFmtId="0" fontId="0" fillId="3" borderId="1" xfId="0" applyNumberFormat="1" applyFont="1" applyFill="1" applyBorder="1" applyAlignment="1">
      <alignment horizontal="center" vertical="center" wrapText="1"/>
    </xf>
    <xf numFmtId="0" fontId="0" fillId="2" borderId="6" xfId="0" applyNumberFormat="1" applyFont="1" applyFill="1" applyBorder="1" applyAlignment="1">
      <alignment horizontal="center" vertical="center" wrapText="1"/>
    </xf>
    <xf numFmtId="0" fontId="13" fillId="2"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0" fillId="2" borderId="1" xfId="0" applyNumberFormat="1" applyFont="1" applyFill="1" applyBorder="1" applyAlignment="1">
      <alignment horizontal="center" vertical="center"/>
    </xf>
    <xf numFmtId="0" fontId="13" fillId="5" borderId="1" xfId="0" applyNumberFormat="1" applyFont="1" applyFill="1" applyBorder="1" applyAlignment="1">
      <alignment horizontal="center" vertical="center" wrapText="1"/>
    </xf>
    <xf numFmtId="0" fontId="0" fillId="3" borderId="1" xfId="0" applyNumberFormat="1" applyFont="1" applyFill="1" applyBorder="1" applyAlignment="1">
      <alignment horizontal="center" vertical="center"/>
    </xf>
    <xf numFmtId="0" fontId="0" fillId="5" borderId="1" xfId="0" applyNumberFormat="1" applyFont="1" applyFill="1" applyBorder="1" applyAlignment="1">
      <alignment horizontal="center" vertical="center"/>
    </xf>
    <xf numFmtId="0" fontId="0" fillId="3" borderId="2" xfId="0" applyNumberFormat="1" applyFont="1" applyFill="1" applyBorder="1" applyAlignment="1">
      <alignment horizontal="center" vertical="center"/>
    </xf>
    <xf numFmtId="44" fontId="0" fillId="3" borderId="1" xfId="0" applyNumberFormat="1" applyFont="1" applyFill="1" applyBorder="1" applyAlignment="1">
      <alignment horizontal="center" vertical="center" wrapText="1"/>
    </xf>
    <xf numFmtId="44" fontId="0" fillId="22" borderId="1" xfId="0" applyNumberFormat="1" applyFont="1" applyFill="1" applyBorder="1" applyAlignment="1">
      <alignment horizontal="center" vertical="center" wrapText="1"/>
    </xf>
    <xf numFmtId="0" fontId="0" fillId="22" borderId="1" xfId="0" applyNumberFormat="1" applyFont="1" applyFill="1" applyBorder="1" applyAlignment="1">
      <alignment horizontal="center" vertical="center"/>
    </xf>
    <xf numFmtId="49" fontId="0" fillId="3" borderId="1" xfId="0" applyNumberFormat="1" applyFont="1" applyFill="1" applyBorder="1" applyAlignment="1">
      <alignment horizontal="center" vertical="center"/>
    </xf>
    <xf numFmtId="49" fontId="0" fillId="22" borderId="1" xfId="0" applyNumberFormat="1" applyFont="1" applyFill="1" applyBorder="1" applyAlignment="1">
      <alignment horizontal="center" vertical="center"/>
    </xf>
    <xf numFmtId="0" fontId="56" fillId="3" borderId="1" xfId="0" applyNumberFormat="1" applyFont="1" applyFill="1" applyBorder="1" applyAlignment="1">
      <alignment horizontal="center" vertical="center"/>
    </xf>
    <xf numFmtId="0" fontId="56" fillId="22" borderId="1" xfId="0" applyNumberFormat="1" applyFont="1" applyFill="1" applyBorder="1" applyAlignment="1">
      <alignment horizontal="center" vertical="center"/>
    </xf>
    <xf numFmtId="0" fontId="5" fillId="3" borderId="1" xfId="0" applyFont="1" applyFill="1" applyBorder="1" applyAlignment="1">
      <alignment vertical="center" wrapText="1"/>
    </xf>
    <xf numFmtId="0" fontId="0" fillId="22" borderId="1" xfId="0" applyFont="1" applyFill="1" applyBorder="1" applyAlignment="1">
      <alignment vertical="center" wrapText="1"/>
    </xf>
    <xf numFmtId="0" fontId="0" fillId="22" borderId="1" xfId="0" applyNumberFormat="1" applyFont="1" applyFill="1" applyBorder="1" applyAlignment="1">
      <alignment horizontal="center" vertical="center" wrapText="1"/>
    </xf>
    <xf numFmtId="0" fontId="55" fillId="22" borderId="1" xfId="0" applyFont="1" applyFill="1" applyBorder="1" applyAlignment="1">
      <alignment horizontal="left" vertical="top"/>
    </xf>
    <xf numFmtId="0" fontId="55" fillId="3" borderId="1" xfId="0" applyFont="1" applyFill="1" applyBorder="1" applyAlignment="1">
      <alignment horizontal="left" vertical="top"/>
    </xf>
    <xf numFmtId="0" fontId="8" fillId="2" borderId="1" xfId="0" applyFont="1" applyFill="1" applyBorder="1" applyAlignment="1">
      <alignment horizontal="center" vertical="center"/>
    </xf>
    <xf numFmtId="0" fontId="0" fillId="2" borderId="1" xfId="0" applyFont="1" applyFill="1" applyBorder="1" applyAlignment="1">
      <alignment horizontal="left" vertical="top" wrapText="1"/>
    </xf>
    <xf numFmtId="0" fontId="0" fillId="2" borderId="1" xfId="0" applyFont="1" applyFill="1" applyBorder="1" applyAlignment="1">
      <alignment vertical="top" wrapText="1"/>
    </xf>
    <xf numFmtId="44" fontId="0" fillId="2" borderId="1" xfId="0" applyNumberFormat="1" applyFont="1" applyFill="1" applyBorder="1" applyAlignment="1">
      <alignment horizontal="center" vertical="center" wrapText="1"/>
    </xf>
    <xf numFmtId="0" fontId="8" fillId="23" borderId="1" xfId="0" applyFont="1" applyFill="1" applyBorder="1" applyAlignment="1">
      <alignment horizontal="center" vertical="center"/>
    </xf>
    <xf numFmtId="0" fontId="0" fillId="23" borderId="1" xfId="0" applyFont="1" applyFill="1" applyBorder="1" applyAlignment="1">
      <alignment horizontal="center" vertical="center" wrapText="1"/>
    </xf>
    <xf numFmtId="0" fontId="0" fillId="23" borderId="1" xfId="0" applyFont="1" applyFill="1" applyBorder="1" applyAlignment="1">
      <alignment horizontal="left" vertical="top" wrapText="1"/>
    </xf>
    <xf numFmtId="0" fontId="0" fillId="23" borderId="1" xfId="0" applyFont="1" applyFill="1" applyBorder="1" applyAlignment="1">
      <alignment vertical="top" wrapText="1"/>
    </xf>
    <xf numFmtId="44" fontId="0" fillId="23" borderId="1" xfId="0" applyNumberFormat="1" applyFont="1" applyFill="1" applyBorder="1" applyAlignment="1">
      <alignment horizontal="center" vertical="center" wrapText="1"/>
    </xf>
    <xf numFmtId="0" fontId="0" fillId="23" borderId="1" xfId="0" applyFont="1" applyFill="1" applyBorder="1" applyAlignment="1">
      <alignment horizontal="center" vertical="center"/>
    </xf>
    <xf numFmtId="0" fontId="0" fillId="23" borderId="1" xfId="0" applyNumberFormat="1" applyFont="1" applyFill="1" applyBorder="1" applyAlignment="1">
      <alignment horizontal="center" vertical="center"/>
    </xf>
    <xf numFmtId="0" fontId="56" fillId="2" borderId="1" xfId="0" applyNumberFormat="1" applyFont="1" applyFill="1" applyBorder="1" applyAlignment="1">
      <alignment horizontal="center" vertical="center"/>
    </xf>
    <xf numFmtId="0" fontId="8" fillId="23" borderId="1" xfId="0" applyFont="1" applyFill="1" applyBorder="1" applyAlignment="1">
      <alignment horizontal="center" vertical="center" wrapText="1"/>
    </xf>
    <xf numFmtId="0" fontId="56" fillId="23" borderId="1" xfId="0" applyNumberFormat="1" applyFont="1" applyFill="1" applyBorder="1" applyAlignment="1">
      <alignment horizontal="center" vertical="center"/>
    </xf>
    <xf numFmtId="0" fontId="0" fillId="23" borderId="1" xfId="0" applyFont="1" applyFill="1" applyBorder="1" applyAlignment="1">
      <alignment vertical="center" wrapText="1"/>
    </xf>
    <xf numFmtId="0" fontId="0" fillId="23" borderId="1" xfId="0" applyNumberFormat="1" applyFont="1" applyFill="1" applyBorder="1" applyAlignment="1">
      <alignment horizontal="center" vertical="center" wrapText="1"/>
    </xf>
    <xf numFmtId="0" fontId="8" fillId="5" borderId="1" xfId="0" applyFont="1" applyFill="1" applyBorder="1" applyAlignment="1">
      <alignment horizontal="center" vertical="center"/>
    </xf>
    <xf numFmtId="0" fontId="0" fillId="5" borderId="1" xfId="0" applyFont="1" applyFill="1" applyBorder="1" applyAlignment="1">
      <alignment horizontal="left" vertical="top" wrapText="1"/>
    </xf>
    <xf numFmtId="0" fontId="0" fillId="5" borderId="1" xfId="0" applyFont="1" applyFill="1" applyBorder="1" applyAlignment="1">
      <alignment vertical="top" wrapText="1"/>
    </xf>
    <xf numFmtId="44" fontId="0" fillId="5" borderId="1" xfId="0" applyNumberFormat="1" applyFont="1" applyFill="1" applyBorder="1" applyAlignment="1">
      <alignment horizontal="center" vertical="center" wrapText="1"/>
    </xf>
    <xf numFmtId="0" fontId="56" fillId="5" borderId="1" xfId="0" applyNumberFormat="1" applyFont="1" applyFill="1" applyBorder="1" applyAlignment="1">
      <alignment horizontal="center" vertical="center"/>
    </xf>
    <xf numFmtId="0" fontId="8" fillId="19" borderId="1" xfId="0" applyFont="1" applyFill="1" applyBorder="1" applyAlignment="1">
      <alignment horizontal="center" vertical="center"/>
    </xf>
    <xf numFmtId="0" fontId="0" fillId="19" borderId="1" xfId="0" applyFont="1" applyFill="1" applyBorder="1" applyAlignment="1">
      <alignment horizontal="center" vertical="center" wrapText="1"/>
    </xf>
    <xf numFmtId="0" fontId="8" fillId="19" borderId="1" xfId="0" applyFont="1" applyFill="1" applyBorder="1" applyAlignment="1">
      <alignment horizontal="center" vertical="center" wrapText="1"/>
    </xf>
    <xf numFmtId="0" fontId="0" fillId="19" borderId="1" xfId="0" applyFont="1" applyFill="1" applyBorder="1" applyAlignment="1">
      <alignment horizontal="left" vertical="top" wrapText="1"/>
    </xf>
    <xf numFmtId="0" fontId="0" fillId="19" borderId="1" xfId="0" applyFont="1" applyFill="1" applyBorder="1" applyAlignment="1">
      <alignment vertical="top" wrapText="1"/>
    </xf>
    <xf numFmtId="44" fontId="0" fillId="19" borderId="1" xfId="0" applyNumberFormat="1" applyFont="1" applyFill="1" applyBorder="1" applyAlignment="1">
      <alignment horizontal="center" vertical="center" wrapText="1"/>
    </xf>
    <xf numFmtId="0" fontId="0" fillId="19" borderId="1" xfId="0" applyFont="1" applyFill="1" applyBorder="1" applyAlignment="1">
      <alignment horizontal="center" vertical="center"/>
    </xf>
    <xf numFmtId="0" fontId="56" fillId="19" borderId="1" xfId="0" applyNumberFormat="1" applyFont="1" applyFill="1" applyBorder="1" applyAlignment="1">
      <alignment horizontal="center" vertical="center"/>
    </xf>
    <xf numFmtId="0" fontId="0" fillId="5" borderId="1" xfId="0" applyFont="1" applyFill="1" applyBorder="1" applyAlignment="1">
      <alignment vertical="top"/>
    </xf>
    <xf numFmtId="0" fontId="0" fillId="5" borderId="1" xfId="0" applyNumberFormat="1" applyFont="1" applyFill="1" applyBorder="1" applyAlignment="1">
      <alignment horizontal="center" vertical="center" wrapText="1"/>
    </xf>
    <xf numFmtId="0" fontId="0" fillId="5" borderId="1" xfId="0" applyFont="1" applyFill="1" applyBorder="1" applyAlignment="1">
      <alignment horizontal="left" vertical="top"/>
    </xf>
    <xf numFmtId="0" fontId="0" fillId="19" borderId="1" xfId="0" applyFont="1" applyFill="1" applyBorder="1" applyAlignment="1">
      <alignment vertical="center" wrapText="1"/>
    </xf>
    <xf numFmtId="0" fontId="0" fillId="19" borderId="1" xfId="0" applyNumberFormat="1" applyFont="1" applyFill="1" applyBorder="1" applyAlignment="1">
      <alignment horizontal="center" vertical="center" wrapText="1"/>
    </xf>
    <xf numFmtId="0" fontId="16" fillId="0" borderId="0" xfId="2" applyFill="1"/>
    <xf numFmtId="0" fontId="17" fillId="4" borderId="1" xfId="2" applyFont="1" applyFill="1" applyBorder="1" applyAlignment="1">
      <alignment wrapText="1"/>
    </xf>
    <xf numFmtId="0" fontId="8" fillId="0" borderId="1" xfId="0" applyFont="1" applyBorder="1" applyAlignment="1">
      <alignment horizontal="center" vertical="center"/>
    </xf>
    <xf numFmtId="0" fontId="23" fillId="8" borderId="16" xfId="4" applyFont="1" applyFill="1" applyBorder="1" applyAlignment="1">
      <alignment horizontal="center" vertical="center" wrapText="1"/>
    </xf>
    <xf numFmtId="0" fontId="28" fillId="0" borderId="9" xfId="3" applyFont="1" applyBorder="1" applyAlignment="1">
      <alignment horizontal="center" vertical="center" wrapText="1"/>
    </xf>
    <xf numFmtId="0" fontId="27" fillId="0" borderId="16" xfId="4" applyFont="1" applyBorder="1" applyAlignment="1">
      <alignment horizontal="center" vertical="center" wrapText="1"/>
    </xf>
    <xf numFmtId="0" fontId="27" fillId="0" borderId="25" xfId="4" applyFont="1" applyBorder="1" applyAlignment="1">
      <alignment horizontal="center" vertical="center" wrapText="1"/>
    </xf>
    <xf numFmtId="0" fontId="24" fillId="0" borderId="16" xfId="4" applyFont="1" applyBorder="1" applyAlignment="1">
      <alignment horizontal="center" vertical="center" wrapText="1"/>
    </xf>
    <xf numFmtId="0" fontId="24" fillId="0" borderId="16" xfId="3" applyFont="1" applyBorder="1" applyAlignment="1">
      <alignment vertical="center" wrapText="1"/>
    </xf>
    <xf numFmtId="0" fontId="28" fillId="0" borderId="15" xfId="3" applyFont="1" applyBorder="1" applyAlignment="1">
      <alignment horizontal="center" vertical="center" wrapText="1"/>
    </xf>
    <xf numFmtId="0" fontId="23" fillId="8" borderId="26" xfId="4" applyFont="1" applyFill="1" applyBorder="1" applyAlignment="1">
      <alignment horizontal="left" vertical="center" wrapText="1"/>
    </xf>
    <xf numFmtId="0" fontId="24" fillId="0" borderId="20" xfId="4" applyFont="1" applyBorder="1" applyAlignment="1">
      <alignment horizontal="justify" vertical="center" wrapText="1"/>
    </xf>
    <xf numFmtId="0" fontId="29" fillId="0" borderId="1" xfId="3" applyFont="1" applyBorder="1" applyAlignment="1">
      <alignment vertical="center" wrapText="1"/>
    </xf>
    <xf numFmtId="0" fontId="24" fillId="9" borderId="20" xfId="4" applyFont="1" applyFill="1" applyBorder="1" applyAlignment="1">
      <alignment horizontal="left" vertical="center" wrapText="1"/>
    </xf>
    <xf numFmtId="3" fontId="24" fillId="0" borderId="16" xfId="4" applyNumberFormat="1" applyFont="1" applyBorder="1" applyAlignment="1">
      <alignment horizontal="right" vertical="center" wrapText="1"/>
    </xf>
    <xf numFmtId="0" fontId="24" fillId="0" borderId="27" xfId="4" applyFont="1" applyBorder="1" applyAlignment="1">
      <alignment horizontal="center" vertical="center" wrapText="1"/>
    </xf>
    <xf numFmtId="0" fontId="32" fillId="0" borderId="27" xfId="4" applyFont="1" applyBorder="1" applyAlignment="1">
      <alignment horizontal="center" vertical="center" wrapText="1"/>
    </xf>
    <xf numFmtId="0" fontId="36" fillId="0" borderId="36" xfId="3" applyFont="1" applyFill="1" applyBorder="1" applyAlignment="1">
      <alignment vertical="top"/>
    </xf>
    <xf numFmtId="0" fontId="19" fillId="0" borderId="41" xfId="3" applyFill="1" applyBorder="1" applyAlignment="1">
      <alignment wrapText="1"/>
    </xf>
    <xf numFmtId="0" fontId="36" fillId="8" borderId="1" xfId="3" applyFont="1" applyFill="1" applyBorder="1" applyAlignment="1">
      <alignment horizontal="center"/>
    </xf>
    <xf numFmtId="0" fontId="16" fillId="3" borderId="1" xfId="2" applyFill="1" applyBorder="1" applyAlignment="1">
      <alignment horizontal="left"/>
    </xf>
    <xf numFmtId="164" fontId="16" fillId="3" borderId="1" xfId="2" applyNumberFormat="1" applyFill="1" applyBorder="1"/>
    <xf numFmtId="0" fontId="16" fillId="3" borderId="1" xfId="2" applyFill="1" applyBorder="1"/>
    <xf numFmtId="0" fontId="17" fillId="3" borderId="1" xfId="2" applyFont="1" applyFill="1" applyBorder="1"/>
    <xf numFmtId="164" fontId="17" fillId="3" borderId="1" xfId="2" applyNumberFormat="1" applyFont="1" applyFill="1" applyBorder="1"/>
    <xf numFmtId="0" fontId="16" fillId="3" borderId="0" xfId="2" applyFill="1"/>
    <xf numFmtId="0" fontId="17" fillId="3" borderId="0" xfId="2" applyFont="1" applyFill="1"/>
    <xf numFmtId="0" fontId="4" fillId="0" borderId="0" xfId="0" applyFont="1" applyAlignment="1">
      <alignment horizontal="left"/>
    </xf>
    <xf numFmtId="0" fontId="8" fillId="0" borderId="1" xfId="0" applyFont="1" applyBorder="1" applyAlignment="1">
      <alignment horizontal="center" vertical="center"/>
    </xf>
    <xf numFmtId="0" fontId="31" fillId="0" borderId="16" xfId="3" applyFont="1" applyBorder="1" applyAlignment="1">
      <alignment vertical="center" wrapText="1"/>
    </xf>
    <xf numFmtId="0" fontId="31" fillId="0" borderId="20" xfId="3" applyFont="1" applyBorder="1" applyAlignment="1">
      <alignment vertical="center" wrapText="1"/>
    </xf>
    <xf numFmtId="0" fontId="32" fillId="0" borderId="15" xfId="4" applyFont="1" applyBorder="1" applyAlignment="1">
      <alignment horizontal="center" vertical="center" wrapText="1"/>
    </xf>
    <xf numFmtId="0" fontId="32" fillId="0" borderId="27" xfId="4" applyFont="1" applyBorder="1" applyAlignment="1">
      <alignment horizontal="center" vertical="center" wrapText="1"/>
    </xf>
    <xf numFmtId="0" fontId="29" fillId="0" borderId="1" xfId="3" applyFont="1" applyBorder="1" applyAlignment="1">
      <alignment vertical="center" wrapText="1"/>
    </xf>
    <xf numFmtId="0" fontId="19" fillId="0" borderId="1" xfId="3" applyBorder="1" applyAlignment="1">
      <alignment vertical="center" wrapText="1"/>
    </xf>
    <xf numFmtId="0" fontId="22" fillId="7" borderId="10" xfId="4" applyFont="1" applyFill="1" applyBorder="1" applyAlignment="1">
      <alignment horizontal="left" vertical="center" wrapText="1"/>
    </xf>
    <xf numFmtId="0" fontId="19" fillId="0" borderId="10" xfId="3" applyBorder="1" applyAlignment="1">
      <alignment horizontal="left" vertical="center" wrapText="1"/>
    </xf>
    <xf numFmtId="0" fontId="19" fillId="0" borderId="16" xfId="3" applyFill="1" applyBorder="1" applyAlignment="1">
      <alignment horizontal="center" vertical="center"/>
    </xf>
    <xf numFmtId="0" fontId="19" fillId="0" borderId="20" xfId="3" applyFill="1" applyBorder="1" applyAlignment="1">
      <alignment horizontal="center" vertical="center"/>
    </xf>
    <xf numFmtId="0" fontId="36" fillId="0" borderId="36" xfId="3" applyFont="1" applyFill="1" applyBorder="1" applyAlignment="1">
      <alignment vertical="top"/>
    </xf>
    <xf numFmtId="0" fontId="36" fillId="0" borderId="40" xfId="3" applyFont="1" applyFill="1" applyBorder="1" applyAlignment="1">
      <alignment vertical="top"/>
    </xf>
    <xf numFmtId="0" fontId="19" fillId="0" borderId="37" xfId="3" applyFill="1" applyBorder="1" applyAlignment="1">
      <alignment vertical="top" wrapText="1"/>
    </xf>
    <xf numFmtId="0" fontId="19" fillId="0" borderId="41" xfId="3" applyFill="1" applyBorder="1" applyAlignment="1">
      <alignment vertical="top" wrapText="1"/>
    </xf>
    <xf numFmtId="0" fontId="19" fillId="0" borderId="37" xfId="3" applyFill="1" applyBorder="1" applyAlignment="1">
      <alignment horizontal="left" vertical="top" wrapText="1"/>
    </xf>
    <xf numFmtId="0" fontId="19" fillId="0" borderId="41" xfId="3" applyFill="1" applyBorder="1" applyAlignment="1">
      <alignment wrapText="1"/>
    </xf>
    <xf numFmtId="0" fontId="19" fillId="0" borderId="39" xfId="3" applyFill="1" applyBorder="1" applyAlignment="1"/>
    <xf numFmtId="0" fontId="19" fillId="0" borderId="43" xfId="3" applyFill="1" applyBorder="1" applyAlignment="1"/>
    <xf numFmtId="0" fontId="27" fillId="0" borderId="16" xfId="4" applyFont="1" applyBorder="1" applyAlignment="1">
      <alignment horizontal="center" vertical="center" wrapText="1"/>
    </xf>
    <xf numFmtId="0" fontId="27" fillId="0" borderId="20" xfId="4" applyFont="1" applyBorder="1" applyAlignment="1">
      <alignment horizontal="center" vertical="center" wrapText="1"/>
    </xf>
    <xf numFmtId="0" fontId="24" fillId="0" borderId="16" xfId="4" applyFont="1" applyBorder="1" applyAlignment="1">
      <alignment horizontal="center" vertical="center" wrapText="1"/>
    </xf>
    <xf numFmtId="0" fontId="24" fillId="0" borderId="20" xfId="4" applyFont="1" applyBorder="1" applyAlignment="1">
      <alignment horizontal="center" vertical="center" wrapText="1"/>
    </xf>
    <xf numFmtId="0" fontId="24" fillId="0" borderId="16" xfId="4" applyFont="1" applyBorder="1" applyAlignment="1">
      <alignment vertical="center" wrapText="1"/>
    </xf>
    <xf numFmtId="0" fontId="24" fillId="0" borderId="20" xfId="4" applyFont="1" applyBorder="1" applyAlignment="1">
      <alignment vertical="center" wrapText="1"/>
    </xf>
    <xf numFmtId="0" fontId="28" fillId="0" borderId="15" xfId="3" applyFont="1" applyBorder="1" applyAlignment="1">
      <alignment horizontal="center" vertical="center" wrapText="1"/>
    </xf>
    <xf numFmtId="0" fontId="28" fillId="0" borderId="27" xfId="3" applyFont="1" applyBorder="1" applyAlignment="1">
      <alignment horizontal="center" vertical="center" wrapText="1"/>
    </xf>
    <xf numFmtId="0" fontId="23" fillId="8" borderId="16" xfId="4" applyFont="1" applyFill="1" applyBorder="1" applyAlignment="1">
      <alignment horizontal="center" vertical="center" wrapText="1"/>
    </xf>
    <xf numFmtId="0" fontId="23" fillId="8" borderId="20" xfId="4" applyFont="1" applyFill="1" applyBorder="1" applyAlignment="1">
      <alignment horizontal="center" vertical="center" wrapText="1"/>
    </xf>
    <xf numFmtId="0" fontId="23" fillId="8" borderId="17" xfId="4" applyFont="1" applyFill="1" applyBorder="1" applyAlignment="1">
      <alignment horizontal="left" vertical="center" wrapText="1"/>
    </xf>
    <xf numFmtId="0" fontId="23" fillId="8" borderId="21" xfId="4" applyFont="1" applyFill="1" applyBorder="1" applyAlignment="1">
      <alignment horizontal="left" vertical="center" wrapText="1"/>
    </xf>
    <xf numFmtId="0" fontId="24" fillId="9" borderId="16" xfId="4" applyFont="1" applyFill="1" applyBorder="1" applyAlignment="1">
      <alignment horizontal="left" vertical="center" wrapText="1"/>
    </xf>
    <xf numFmtId="0" fontId="24" fillId="9" borderId="20" xfId="4" applyFont="1" applyFill="1" applyBorder="1" applyAlignment="1">
      <alignment horizontal="left" vertical="center" wrapText="1"/>
    </xf>
    <xf numFmtId="3" fontId="24" fillId="0" borderId="16" xfId="4" applyNumberFormat="1" applyFont="1" applyBorder="1" applyAlignment="1">
      <alignment horizontal="right" vertical="center" wrapText="1"/>
    </xf>
    <xf numFmtId="3" fontId="24" fillId="0" borderId="20" xfId="4" applyNumberFormat="1" applyFont="1" applyBorder="1" applyAlignment="1">
      <alignment horizontal="right" vertical="center" wrapText="1"/>
    </xf>
    <xf numFmtId="0" fontId="24" fillId="9" borderId="17" xfId="4" applyFont="1" applyFill="1" applyBorder="1" applyAlignment="1">
      <alignment horizontal="justify" vertical="center" wrapText="1"/>
    </xf>
    <xf numFmtId="0" fontId="24" fillId="9" borderId="21" xfId="4" applyFont="1" applyFill="1" applyBorder="1" applyAlignment="1">
      <alignment horizontal="justify" vertical="center" wrapText="1"/>
    </xf>
    <xf numFmtId="3" fontId="24" fillId="9" borderId="16" xfId="4" applyNumberFormat="1" applyFont="1" applyFill="1" applyBorder="1" applyAlignment="1">
      <alignment horizontal="right" vertical="center"/>
    </xf>
    <xf numFmtId="3" fontId="24" fillId="9" borderId="20" xfId="4" applyNumberFormat="1" applyFont="1" applyFill="1" applyBorder="1" applyAlignment="1">
      <alignment horizontal="right" vertical="center"/>
    </xf>
    <xf numFmtId="0" fontId="24" fillId="0" borderId="15" xfId="4" applyFont="1" applyBorder="1" applyAlignment="1">
      <alignment horizontal="center" vertical="center" wrapText="1"/>
    </xf>
    <xf numFmtId="0" fontId="24" fillId="0" borderId="27" xfId="4" applyFont="1" applyBorder="1" applyAlignment="1">
      <alignment horizontal="center" vertical="center" wrapText="1"/>
    </xf>
    <xf numFmtId="0" fontId="29" fillId="0" borderId="2" xfId="3" applyFont="1" applyBorder="1" applyAlignment="1">
      <alignment vertical="center" wrapText="1"/>
    </xf>
    <xf numFmtId="0" fontId="29" fillId="0" borderId="6" xfId="3" applyFont="1" applyBorder="1" applyAlignment="1">
      <alignment vertical="center" wrapText="1"/>
    </xf>
    <xf numFmtId="0" fontId="24" fillId="0" borderId="25" xfId="4" applyFont="1" applyBorder="1" applyAlignment="1">
      <alignment horizontal="center" vertical="center" wrapText="1"/>
    </xf>
    <xf numFmtId="0" fontId="24" fillId="3" borderId="16" xfId="4" applyFont="1" applyFill="1" applyBorder="1" applyAlignment="1">
      <alignment vertical="center" wrapText="1"/>
    </xf>
    <xf numFmtId="0" fontId="24" fillId="3" borderId="25" xfId="4" applyFont="1" applyFill="1" applyBorder="1" applyAlignment="1">
      <alignment vertical="center" wrapText="1"/>
    </xf>
    <xf numFmtId="0" fontId="24" fillId="3" borderId="20" xfId="4" applyFont="1" applyFill="1" applyBorder="1" applyAlignment="1">
      <alignment vertical="center" wrapText="1"/>
    </xf>
    <xf numFmtId="0" fontId="28" fillId="0" borderId="18" xfId="3" applyFont="1" applyBorder="1" applyAlignment="1">
      <alignment horizontal="center" vertical="center" wrapText="1"/>
    </xf>
    <xf numFmtId="0" fontId="28" fillId="0" borderId="16" xfId="4" applyFont="1" applyBorder="1" applyAlignment="1">
      <alignment horizontal="center" vertical="center" wrapText="1"/>
    </xf>
    <xf numFmtId="0" fontId="28" fillId="0" borderId="25" xfId="4" applyFont="1" applyBorder="1" applyAlignment="1">
      <alignment horizontal="center" vertical="center" wrapText="1"/>
    </xf>
    <xf numFmtId="0" fontId="28" fillId="0" borderId="20" xfId="4" applyFont="1" applyBorder="1" applyAlignment="1">
      <alignment horizontal="center" vertical="center" wrapText="1"/>
    </xf>
    <xf numFmtId="0" fontId="24" fillId="0" borderId="16" xfId="4" applyFont="1" applyBorder="1" applyAlignment="1">
      <alignment horizontal="justify" vertical="center" wrapText="1"/>
    </xf>
    <xf numFmtId="0" fontId="24" fillId="0" borderId="20" xfId="4" applyFont="1" applyBorder="1" applyAlignment="1">
      <alignment horizontal="justify" vertical="center" wrapText="1"/>
    </xf>
    <xf numFmtId="0" fontId="23" fillId="8" borderId="25" xfId="4" applyFont="1" applyFill="1" applyBorder="1" applyAlignment="1">
      <alignment horizontal="center" vertical="center" wrapText="1"/>
    </xf>
    <xf numFmtId="0" fontId="23" fillId="8" borderId="26" xfId="4" applyFont="1" applyFill="1" applyBorder="1" applyAlignment="1">
      <alignment horizontal="left" vertical="center" wrapText="1"/>
    </xf>
    <xf numFmtId="0" fontId="19" fillId="0" borderId="26" xfId="3" applyBorder="1" applyAlignment="1">
      <alignment horizontal="left" vertical="center" wrapText="1"/>
    </xf>
    <xf numFmtId="0" fontId="24" fillId="3" borderId="16" xfId="4" applyFont="1" applyFill="1" applyBorder="1" applyAlignment="1">
      <alignment horizontal="justify" vertical="center" wrapText="1"/>
    </xf>
    <xf numFmtId="0" fontId="24" fillId="3" borderId="25" xfId="4" applyFont="1" applyFill="1" applyBorder="1" applyAlignment="1">
      <alignment horizontal="justify" vertical="center" wrapText="1"/>
    </xf>
    <xf numFmtId="0" fontId="24" fillId="3" borderId="20" xfId="4" applyFont="1" applyFill="1" applyBorder="1" applyAlignment="1">
      <alignment horizontal="justify" vertical="center" wrapText="1"/>
    </xf>
    <xf numFmtId="0" fontId="24" fillId="0" borderId="16" xfId="4" applyFont="1" applyBorder="1" applyAlignment="1">
      <alignment horizontal="right" vertical="center" wrapText="1"/>
    </xf>
    <xf numFmtId="0" fontId="24" fillId="0" borderId="25" xfId="4" applyFont="1" applyBorder="1" applyAlignment="1">
      <alignment horizontal="right" vertical="center" wrapText="1"/>
    </xf>
    <xf numFmtId="0" fontId="24" fillId="0" borderId="20" xfId="4" applyFont="1" applyBorder="1" applyAlignment="1">
      <alignment horizontal="right" vertical="center" wrapText="1"/>
    </xf>
    <xf numFmtId="0" fontId="27" fillId="0" borderId="25" xfId="4" applyFont="1" applyBorder="1" applyAlignment="1">
      <alignment horizontal="center" vertical="center" wrapText="1"/>
    </xf>
    <xf numFmtId="0" fontId="24" fillId="0" borderId="16" xfId="3" applyFont="1" applyBorder="1" applyAlignment="1">
      <alignment vertical="center" wrapText="1"/>
    </xf>
    <xf numFmtId="0" fontId="24" fillId="0" borderId="25" xfId="3" applyFont="1" applyBorder="1" applyAlignment="1">
      <alignment vertical="center" wrapText="1"/>
    </xf>
    <xf numFmtId="0" fontId="23" fillId="8" borderId="16" xfId="4" applyFont="1" applyFill="1" applyBorder="1" applyAlignment="1">
      <alignment horizontal="center" vertical="top" wrapText="1"/>
    </xf>
    <xf numFmtId="0" fontId="23" fillId="8" borderId="25" xfId="4" applyFont="1" applyFill="1" applyBorder="1" applyAlignment="1">
      <alignment horizontal="center" vertical="top" wrapText="1"/>
    </xf>
    <xf numFmtId="0" fontId="23" fillId="8" borderId="20" xfId="4" applyFont="1" applyFill="1" applyBorder="1" applyAlignment="1">
      <alignment horizontal="center" vertical="top" wrapText="1"/>
    </xf>
    <xf numFmtId="0" fontId="23" fillId="8" borderId="29" xfId="4" applyFont="1" applyFill="1" applyBorder="1" applyAlignment="1">
      <alignment horizontal="left" vertical="center" wrapText="1"/>
    </xf>
    <xf numFmtId="0" fontId="23" fillId="8" borderId="0" xfId="4" applyFont="1" applyFill="1" applyBorder="1" applyAlignment="1">
      <alignment horizontal="left" vertical="center" wrapText="1"/>
    </xf>
    <xf numFmtId="0" fontId="24" fillId="0" borderId="16" xfId="4" applyFont="1" applyBorder="1" applyAlignment="1">
      <alignment horizontal="left" vertical="center" wrapText="1"/>
    </xf>
    <xf numFmtId="0" fontId="24" fillId="0" borderId="25" xfId="4" applyFont="1" applyBorder="1" applyAlignment="1">
      <alignment horizontal="left" vertical="center" wrapText="1"/>
    </xf>
    <xf numFmtId="0" fontId="27" fillId="0" borderId="16" xfId="4" applyFont="1" applyBorder="1" applyAlignment="1">
      <alignment horizontal="right" vertical="center" wrapText="1"/>
    </xf>
    <xf numFmtId="0" fontId="27" fillId="0" borderId="25" xfId="4" applyFont="1" applyBorder="1" applyAlignment="1">
      <alignment horizontal="right" vertical="center" wrapText="1"/>
    </xf>
    <xf numFmtId="0" fontId="20" fillId="0" borderId="0" xfId="3" applyFont="1" applyBorder="1" applyAlignment="1">
      <alignment horizontal="center"/>
    </xf>
    <xf numFmtId="0" fontId="28" fillId="0" borderId="9" xfId="3" applyFont="1" applyBorder="1" applyAlignment="1">
      <alignment horizontal="center" vertical="center" wrapText="1"/>
    </xf>
    <xf numFmtId="0" fontId="36" fillId="8" borderId="1" xfId="3" applyFont="1" applyFill="1" applyBorder="1" applyAlignment="1">
      <alignment horizontal="center"/>
    </xf>
    <xf numFmtId="0" fontId="36" fillId="12" borderId="1" xfId="1" applyFont="1" applyFill="1" applyBorder="1" applyAlignment="1">
      <alignment horizontal="center"/>
    </xf>
  </cellXfs>
  <cellStyles count="6">
    <cellStyle name="Čárka 2" xfId="5"/>
    <cellStyle name="Normální" xfId="0" builtinId="0"/>
    <cellStyle name="Normální 2" xfId="2"/>
    <cellStyle name="Normální 2 2" xfId="4"/>
    <cellStyle name="Normální 3" xfId="1"/>
    <cellStyle name="Normální 4" xfId="3"/>
  </cellStyles>
  <dxfs count="3">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relen\AppData\Local\Microsoft\Windows\INetCache\Content.Outlook\JR1TKU79\MM_03.09.2020_N&#225;vrh_JTF%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is"/>
    </sheetNames>
    <sheetDataSet>
      <sheetData sheetId="0" refreshError="1"/>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tabSelected="1" zoomScale="80" zoomScaleNormal="80" workbookViewId="0">
      <selection activeCell="A2" sqref="A2"/>
    </sheetView>
  </sheetViews>
  <sheetFormatPr defaultColWidth="8.7109375" defaultRowHeight="15.75" x14ac:dyDescent="0.25"/>
  <cols>
    <col min="1" max="1" width="22.5703125" style="71" bestFit="1" customWidth="1"/>
    <col min="2" max="2" width="12.140625" style="71" bestFit="1" customWidth="1"/>
    <col min="3" max="3" width="29" style="71" customWidth="1"/>
    <col min="4" max="4" width="12.42578125" style="71" customWidth="1"/>
    <col min="5" max="5" width="15.42578125" style="71" hidden="1" customWidth="1"/>
    <col min="6" max="6" width="20.5703125" style="71" customWidth="1"/>
    <col min="7" max="8" width="19.7109375" style="71" customWidth="1"/>
    <col min="9" max="16384" width="8.7109375" style="71"/>
  </cols>
  <sheetData>
    <row r="1" spans="1:7" x14ac:dyDescent="0.25">
      <c r="A1" s="495"/>
      <c r="B1" s="470"/>
      <c r="C1" s="470"/>
    </row>
    <row r="2" spans="1:7" x14ac:dyDescent="0.25">
      <c r="A2" s="470"/>
      <c r="B2" s="470"/>
      <c r="C2" s="470"/>
    </row>
    <row r="4" spans="1:7" x14ac:dyDescent="0.25">
      <c r="A4" s="496"/>
    </row>
    <row r="5" spans="1:7" ht="78.75" x14ac:dyDescent="0.25">
      <c r="A5" s="68" t="s">
        <v>0</v>
      </c>
      <c r="B5" s="68" t="s">
        <v>1</v>
      </c>
      <c r="C5" s="68" t="s">
        <v>2</v>
      </c>
      <c r="D5" s="68" t="s">
        <v>3</v>
      </c>
      <c r="E5" s="471" t="s">
        <v>4</v>
      </c>
      <c r="F5" s="69" t="s">
        <v>5</v>
      </c>
      <c r="G5" s="303" t="s">
        <v>6</v>
      </c>
    </row>
    <row r="6" spans="1:7" x14ac:dyDescent="0.25">
      <c r="A6" s="490" t="s">
        <v>7</v>
      </c>
      <c r="B6" s="491">
        <f>Projekty_ÚK!M37+Projekty_ÚK!M46+Projekty_ÚK!M57+Projekty_ÚK!M58</f>
        <v>2350</v>
      </c>
      <c r="C6" s="491"/>
      <c r="D6" s="491">
        <f>Projekty_KVK!M18+Projekty_KVK!M43</f>
        <v>4000</v>
      </c>
      <c r="E6" s="491"/>
      <c r="F6" s="491"/>
      <c r="G6" s="304">
        <f>SUM(B6:F6)/1000</f>
        <v>6.35</v>
      </c>
    </row>
    <row r="7" spans="1:7" x14ac:dyDescent="0.25">
      <c r="A7" s="490" t="s">
        <v>8</v>
      </c>
      <c r="B7" s="491">
        <f>Projekty_ÚK!M13+Projekty_ÚK!M14+Projekty_ÚK!M98</f>
        <v>2085</v>
      </c>
      <c r="C7" s="491">
        <f>Projekty_MSK!N15+Projekty_MSK!N34</f>
        <v>1100</v>
      </c>
      <c r="D7" s="491">
        <f>Projekty_KVK!M10+Projekty_KVK!M33+Projekty_KVK!M34+Projekty_KVK!M35+Projekty_KVK!M62</f>
        <v>1030</v>
      </c>
      <c r="E7" s="491"/>
      <c r="F7" s="492"/>
      <c r="G7" s="304">
        <f t="shared" ref="G7:G18" si="0">SUM(B7:F7)/1000</f>
        <v>4.2149999999999999</v>
      </c>
    </row>
    <row r="8" spans="1:7" x14ac:dyDescent="0.25">
      <c r="A8" s="490" t="s">
        <v>9</v>
      </c>
      <c r="B8" s="491">
        <f>Projekty_ÚK!M11+Projekty_ÚK!M33+Projekty_ÚK!M39+Projekty_ÚK!M64+Projekty_ÚK!M76+Projekty_ÚK!M77+Projekty_ÚK!M96</f>
        <v>40064</v>
      </c>
      <c r="C8" s="491">
        <f>Projekty_MSK!N10+Projekty_MSK!N14+Projekty_MSK!N21</f>
        <v>1422</v>
      </c>
      <c r="D8" s="491">
        <f>Projekty_KVK!M31+Projekty_KVK!M48+Projekty_KVK!M59</f>
        <v>835</v>
      </c>
      <c r="E8" s="491"/>
      <c r="F8" s="491"/>
      <c r="G8" s="304">
        <f t="shared" si="0"/>
        <v>42.320999999999998</v>
      </c>
    </row>
    <row r="9" spans="1:7" x14ac:dyDescent="0.25">
      <c r="A9" s="490" t="s">
        <v>10</v>
      </c>
      <c r="B9" s="491">
        <f>Projekty_ÚK!M19+Projekty_ÚK!M61</f>
        <v>1210</v>
      </c>
      <c r="C9" s="491">
        <f>Projekty_MSK!N26+Projekty_MSK!N30+Projekty_MSK!N31</f>
        <v>4500</v>
      </c>
      <c r="D9" s="491">
        <f>Projekty_KVK!M24</f>
        <v>300</v>
      </c>
      <c r="E9" s="491"/>
      <c r="F9" s="492"/>
      <c r="G9" s="304">
        <f t="shared" si="0"/>
        <v>6.01</v>
      </c>
    </row>
    <row r="10" spans="1:7" x14ac:dyDescent="0.25">
      <c r="A10" s="490" t="s">
        <v>11</v>
      </c>
      <c r="B10" s="491">
        <f>Projekty_ÚK!M4</f>
        <v>16088</v>
      </c>
      <c r="C10" s="491">
        <f>Projekty_MSK!N24+Projekty_MSK!N25+Projekty_MSK!N27+Projekty_MSK!N28</f>
        <v>6025</v>
      </c>
      <c r="D10" s="491">
        <f>Projekty_KVK!M14+Projekty_KVK!M27+Projekty_KVK!M28+Projekty_KVK!M29</f>
        <v>1898</v>
      </c>
      <c r="E10" s="491"/>
      <c r="F10" s="492"/>
      <c r="G10" s="304">
        <f t="shared" si="0"/>
        <v>24.010999999999999</v>
      </c>
    </row>
    <row r="11" spans="1:7" x14ac:dyDescent="0.25">
      <c r="A11" s="490" t="s">
        <v>12</v>
      </c>
      <c r="B11" s="491">
        <f>Projekty_ÚK!M21+Projekty_ÚK!M24+Projekty_ÚK!M26+Projekty_ÚK!M29</f>
        <v>8140</v>
      </c>
      <c r="C11" s="491">
        <f>Projekty_MSK!N18+Projekty_MSK!N35</f>
        <v>16300</v>
      </c>
      <c r="D11" s="491">
        <f>Projekty_KVK!M12+Projekty_KVK!M44+Projekty_KVK!M55</f>
        <v>6000</v>
      </c>
      <c r="E11" s="491"/>
      <c r="F11" s="491">
        <v>11000</v>
      </c>
      <c r="G11" s="304">
        <f t="shared" si="0"/>
        <v>41.44</v>
      </c>
    </row>
    <row r="12" spans="1:7" x14ac:dyDescent="0.25">
      <c r="A12" s="490" t="s">
        <v>13</v>
      </c>
      <c r="B12" s="491">
        <f>Projekty_ÚK!M22+Projekty_ÚK!M125</f>
        <v>320</v>
      </c>
      <c r="C12" s="491">
        <f>Projekty_MSK!N22+Projekty_MSK!N23</f>
        <v>3000</v>
      </c>
      <c r="D12" s="491">
        <f>Projekty_KVK!M15+Projekty_KVK!M21+Projekty_KVK!M30+Projekty_KVK!M45</f>
        <v>4255</v>
      </c>
      <c r="E12" s="491"/>
      <c r="F12" s="491">
        <v>4000</v>
      </c>
      <c r="G12" s="304">
        <f t="shared" si="0"/>
        <v>11.574999999999999</v>
      </c>
    </row>
    <row r="13" spans="1:7" x14ac:dyDescent="0.25">
      <c r="A13" s="490" t="s">
        <v>14</v>
      </c>
      <c r="B13" s="491">
        <f>Projekty_ÚK!M23+Projekty_ÚK!M30+Projekty_ÚK!M80+Projekty_ÚK!M103+Projekty_ÚK!M104+Projekty_ÚK!M105+Projekty_ÚK!M116+Projekty_ÚK!M124</f>
        <v>5240</v>
      </c>
      <c r="C13" s="491">
        <f>Projekty_MSK!N16+Projekty_MSK!N17+Projekty_MSK!N19+Projekty_MSK!N20+Projekty_MSK!N36+Projekty_MSK!N37</f>
        <v>12502</v>
      </c>
      <c r="D13" s="491">
        <f>Projekty_KVK!M11+Projekty_KVK!M23+Projekty_KVK!M37+Projekty_KVK!M38+Projekty_KVK!M49+Projekty_KVK!M56</f>
        <v>11035</v>
      </c>
      <c r="E13" s="491"/>
      <c r="F13" s="491"/>
      <c r="G13" s="304">
        <f t="shared" si="0"/>
        <v>28.777000000000001</v>
      </c>
    </row>
    <row r="14" spans="1:7" x14ac:dyDescent="0.25">
      <c r="A14" s="490" t="s">
        <v>15</v>
      </c>
      <c r="B14" s="491">
        <f>Projekty_ÚK!M35+Projekty_ÚK!M36+Projekty_ÚK!M38+Projekty_ÚK!M42+Projekty_ÚK!M109+Projekty_ÚK!M112+Projekty_ÚK!M118+Projekty_ÚK!M119+Projekty_ÚK!M122+Projekty_ÚK!M123</f>
        <v>2325</v>
      </c>
      <c r="C14" s="491">
        <f>Projekty_MSK!N11+Projekty_MSK!N12+Projekty_MSK!N13</f>
        <v>3800</v>
      </c>
      <c r="D14" s="491">
        <f>Projekty_KVK!M16+Projekty_KVK!M20+Projekty_KVK!M42+Projekty_KVK!M46+Projekty_KVK!M47+Projekty_KVK!M50+Projekty_KVK!M51+Projekty_KVK!M52+Projekty_KVK!M53+Projekty_KVK!M54+Projekty_KVK!M57+Projekty_KVK!M58+Projekty_KVK!M61</f>
        <v>9390</v>
      </c>
      <c r="E14" s="491"/>
      <c r="F14" s="491">
        <v>3000</v>
      </c>
      <c r="G14" s="304">
        <f t="shared" si="0"/>
        <v>18.515000000000001</v>
      </c>
    </row>
    <row r="15" spans="1:7" x14ac:dyDescent="0.25">
      <c r="A15" s="490" t="s">
        <v>16</v>
      </c>
      <c r="B15" s="491"/>
      <c r="C15" s="491"/>
      <c r="D15" s="491">
        <f>Projekty_KVK!M13+Projekty_KVK!M17+Projekty_KVK!M22+Projekty_KVK!M25+Projekty_KVK!M26+Projekty_KVK!M41+Projekty_KVK!M60+Projekty_KVK!M63</f>
        <v>4600</v>
      </c>
      <c r="E15" s="491"/>
      <c r="F15" s="492"/>
      <c r="G15" s="304">
        <f t="shared" si="0"/>
        <v>4.5999999999999996</v>
      </c>
    </row>
    <row r="16" spans="1:7" x14ac:dyDescent="0.25">
      <c r="A16" s="490" t="s">
        <v>17</v>
      </c>
      <c r="B16" s="491">
        <f>Projekty_ÚK!M12+Projekty_ÚK!M73</f>
        <v>1136</v>
      </c>
      <c r="C16" s="491">
        <f>Projekty_MSK!N29</f>
        <v>1000</v>
      </c>
      <c r="D16" s="491">
        <f>Projekty_KVK!M32</f>
        <v>100</v>
      </c>
      <c r="E16" s="491"/>
      <c r="F16" s="492"/>
      <c r="G16" s="304">
        <f t="shared" si="0"/>
        <v>2.2360000000000002</v>
      </c>
    </row>
    <row r="17" spans="1:7" x14ac:dyDescent="0.25">
      <c r="A17" s="490" t="s">
        <v>18</v>
      </c>
      <c r="B17" s="491">
        <f>Projekty_ÚK!M18+Projekty_ÚK!M68+Projekty_ÚK!M74</f>
        <v>1248.7</v>
      </c>
      <c r="C17" s="491">
        <f>Projekty_MSK!N32+Projekty_MSK!N33</f>
        <v>500</v>
      </c>
      <c r="D17" s="491">
        <f>Projekty_KVK!M19+Projekty_KVK!M39+Projekty_KVK!M40</f>
        <v>750</v>
      </c>
      <c r="E17" s="491"/>
      <c r="F17" s="492"/>
      <c r="G17" s="304">
        <f t="shared" si="0"/>
        <v>2.4986999999999999</v>
      </c>
    </row>
    <row r="18" spans="1:7" x14ac:dyDescent="0.25">
      <c r="A18" s="490" t="s">
        <v>19</v>
      </c>
      <c r="B18" s="491">
        <f>Projekty_ÚK!M79+Projekty_ÚK!M97+Projekty_ÚK!M106</f>
        <v>3020</v>
      </c>
      <c r="C18" s="491">
        <f>Projekty_MSK!N39+Projekty_MSK!N40</f>
        <v>2995</v>
      </c>
      <c r="D18" s="491">
        <f>Projekty_KVK!M36</f>
        <v>100</v>
      </c>
      <c r="E18" s="491"/>
      <c r="F18" s="492"/>
      <c r="G18" s="304">
        <f t="shared" si="0"/>
        <v>6.1150000000000002</v>
      </c>
    </row>
    <row r="19" spans="1:7" x14ac:dyDescent="0.25">
      <c r="A19" s="493" t="s">
        <v>20</v>
      </c>
      <c r="B19" s="494">
        <f>SUM(B6:B18)</f>
        <v>83226.7</v>
      </c>
      <c r="C19" s="494">
        <f t="shared" ref="C19:G19" si="1">SUM(C6:C18)</f>
        <v>53144</v>
      </c>
      <c r="D19" s="494">
        <f>SUM(D6:D18)</f>
        <v>44293</v>
      </c>
      <c r="E19" s="494"/>
      <c r="F19" s="494">
        <f t="shared" si="1"/>
        <v>18000</v>
      </c>
      <c r="G19" s="305">
        <f t="shared" si="1"/>
        <v>198.66370000000001</v>
      </c>
    </row>
    <row r="20" spans="1:7" x14ac:dyDescent="0.25">
      <c r="A20" s="71" t="s">
        <v>21</v>
      </c>
      <c r="B20" s="73">
        <f>SUM(B19:F19)</f>
        <v>198663.7</v>
      </c>
    </row>
  </sheetData>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zoomScale="70" zoomScaleNormal="70" workbookViewId="0">
      <selection activeCell="C7" sqref="C7:C15"/>
    </sheetView>
  </sheetViews>
  <sheetFormatPr defaultColWidth="8.7109375" defaultRowHeight="15" x14ac:dyDescent="0.25"/>
  <cols>
    <col min="1" max="1" width="53.42578125" style="260" customWidth="1"/>
    <col min="2" max="2" width="11.5703125" style="260" bestFit="1" customWidth="1"/>
    <col min="3" max="3" width="9.7109375" style="261" bestFit="1" customWidth="1"/>
    <col min="4" max="4" width="68.42578125" style="262" customWidth="1"/>
    <col min="5" max="5" width="14" style="263" bestFit="1" customWidth="1"/>
    <col min="6" max="6" width="71.28515625" style="262" bestFit="1" customWidth="1"/>
    <col min="7" max="7" width="10" style="262" bestFit="1" customWidth="1"/>
    <col min="8" max="16384" width="8.7109375" style="260"/>
  </cols>
  <sheetData>
    <row r="1" spans="1:7" ht="9.75" customHeight="1" x14ac:dyDescent="0.25"/>
    <row r="2" spans="1:7" ht="23.25" x14ac:dyDescent="0.35">
      <c r="A2" s="264" t="s">
        <v>1314</v>
      </c>
    </row>
    <row r="3" spans="1:7" ht="21" x14ac:dyDescent="0.35">
      <c r="A3" s="265" t="s">
        <v>1477</v>
      </c>
    </row>
    <row r="4" spans="1:7" x14ac:dyDescent="0.25">
      <c r="A4" s="575" t="s">
        <v>524</v>
      </c>
      <c r="B4" s="575"/>
      <c r="C4" s="575"/>
      <c r="D4" s="575"/>
      <c r="E4" s="575"/>
      <c r="F4" s="575"/>
      <c r="G4" s="266"/>
    </row>
    <row r="5" spans="1:7" ht="60" x14ac:dyDescent="0.25">
      <c r="A5" s="267" t="s">
        <v>1316</v>
      </c>
      <c r="B5" s="268" t="s">
        <v>62</v>
      </c>
      <c r="C5" s="269" t="s">
        <v>1318</v>
      </c>
      <c r="D5" s="267" t="s">
        <v>1319</v>
      </c>
      <c r="E5" s="268" t="s">
        <v>1320</v>
      </c>
      <c r="F5" s="267" t="s">
        <v>1321</v>
      </c>
      <c r="G5" s="268" t="s">
        <v>1322</v>
      </c>
    </row>
    <row r="6" spans="1:7" ht="18.75" x14ac:dyDescent="0.25">
      <c r="A6" s="297" t="s">
        <v>1478</v>
      </c>
    </row>
    <row r="7" spans="1:7" ht="187.5" customHeight="1" x14ac:dyDescent="0.25">
      <c r="A7" s="298" t="s">
        <v>1479</v>
      </c>
      <c r="B7" s="271" t="s">
        <v>156</v>
      </c>
      <c r="C7" s="299">
        <v>300</v>
      </c>
      <c r="D7" s="274" t="s">
        <v>1480</v>
      </c>
      <c r="E7" s="274" t="s">
        <v>1461</v>
      </c>
      <c r="F7" s="274" t="s">
        <v>1481</v>
      </c>
      <c r="G7" s="276"/>
    </row>
    <row r="8" spans="1:7" ht="305.25" customHeight="1" x14ac:dyDescent="0.25">
      <c r="A8" s="270" t="s">
        <v>1482</v>
      </c>
      <c r="B8" s="271" t="s">
        <v>156</v>
      </c>
      <c r="C8" s="299">
        <v>400</v>
      </c>
      <c r="D8" s="274" t="s">
        <v>1483</v>
      </c>
      <c r="E8" s="274" t="s">
        <v>1461</v>
      </c>
      <c r="F8" s="274" t="s">
        <v>1484</v>
      </c>
      <c r="G8" s="276"/>
    </row>
    <row r="9" spans="1:7" ht="285" x14ac:dyDescent="0.25">
      <c r="A9" s="270" t="s">
        <v>1485</v>
      </c>
      <c r="B9" s="271" t="s">
        <v>156</v>
      </c>
      <c r="C9" s="299">
        <v>350</v>
      </c>
      <c r="D9" s="274" t="s">
        <v>1486</v>
      </c>
      <c r="E9" s="274" t="s">
        <v>1461</v>
      </c>
      <c r="F9" s="274" t="s">
        <v>192</v>
      </c>
      <c r="G9" s="276"/>
    </row>
    <row r="10" spans="1:7" ht="210" x14ac:dyDescent="0.25">
      <c r="A10" s="270" t="s">
        <v>1487</v>
      </c>
      <c r="B10" s="271" t="s">
        <v>156</v>
      </c>
      <c r="C10" s="299">
        <v>360</v>
      </c>
      <c r="D10" s="274" t="s">
        <v>1488</v>
      </c>
      <c r="E10" s="274" t="s">
        <v>1461</v>
      </c>
      <c r="F10" s="274" t="s">
        <v>1489</v>
      </c>
      <c r="G10" s="276"/>
    </row>
    <row r="11" spans="1:7" ht="307.5" customHeight="1" x14ac:dyDescent="0.25">
      <c r="A11" s="270" t="s">
        <v>1490</v>
      </c>
      <c r="B11" s="271" t="s">
        <v>156</v>
      </c>
      <c r="C11" s="299">
        <v>315</v>
      </c>
      <c r="D11" s="274" t="s">
        <v>714</v>
      </c>
      <c r="E11" s="274" t="s">
        <v>1461</v>
      </c>
      <c r="F11" s="274" t="s">
        <v>1491</v>
      </c>
      <c r="G11" s="276"/>
    </row>
    <row r="12" spans="1:7" ht="360" x14ac:dyDescent="0.25">
      <c r="A12" s="270" t="s">
        <v>1492</v>
      </c>
      <c r="B12" s="271" t="s">
        <v>156</v>
      </c>
      <c r="C12" s="299">
        <v>330</v>
      </c>
      <c r="D12" s="274" t="s">
        <v>1493</v>
      </c>
      <c r="E12" s="274" t="s">
        <v>1461</v>
      </c>
      <c r="F12" s="274" t="s">
        <v>1494</v>
      </c>
      <c r="G12" s="276"/>
    </row>
    <row r="13" spans="1:7" ht="285" x14ac:dyDescent="0.25">
      <c r="A13" s="270" t="s">
        <v>1495</v>
      </c>
      <c r="B13" s="271" t="s">
        <v>156</v>
      </c>
      <c r="C13" s="299">
        <v>170</v>
      </c>
      <c r="D13" s="274" t="s">
        <v>1496</v>
      </c>
      <c r="E13" s="274" t="s">
        <v>1461</v>
      </c>
      <c r="F13" s="274" t="s">
        <v>1497</v>
      </c>
      <c r="G13" s="276"/>
    </row>
    <row r="14" spans="1:7" ht="192" customHeight="1" x14ac:dyDescent="0.25">
      <c r="A14" s="270" t="s">
        <v>1498</v>
      </c>
      <c r="B14" s="271" t="s">
        <v>156</v>
      </c>
      <c r="C14" s="299">
        <v>70</v>
      </c>
      <c r="D14" s="274" t="s">
        <v>1499</v>
      </c>
      <c r="E14" s="274" t="s">
        <v>1461</v>
      </c>
      <c r="F14" s="274" t="s">
        <v>1500</v>
      </c>
      <c r="G14" s="276"/>
    </row>
    <row r="15" spans="1:7" ht="195" x14ac:dyDescent="0.25">
      <c r="A15" s="270" t="s">
        <v>1501</v>
      </c>
      <c r="B15" s="278" t="s">
        <v>1502</v>
      </c>
      <c r="C15" s="299">
        <v>35000</v>
      </c>
      <c r="D15" s="274" t="s">
        <v>1503</v>
      </c>
      <c r="E15" s="274" t="s">
        <v>1504</v>
      </c>
      <c r="F15" s="274" t="s">
        <v>1505</v>
      </c>
      <c r="G15" s="276"/>
    </row>
  </sheetData>
  <mergeCells count="1">
    <mergeCell ref="A4:F4"/>
  </mergeCells>
  <pageMargins left="0.7" right="0.7" top="0.78740157499999996" bottom="0.78740157499999996" header="0.3" footer="0.3"/>
  <pageSetup paperSize="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zoomScale="70" zoomScaleNormal="70" workbookViewId="0">
      <selection activeCell="B14" sqref="B14"/>
    </sheetView>
  </sheetViews>
  <sheetFormatPr defaultColWidth="8.7109375" defaultRowHeight="15" x14ac:dyDescent="0.25"/>
  <cols>
    <col min="1" max="2" width="53.42578125" style="260" customWidth="1"/>
    <col min="3" max="3" width="11.5703125" style="260" bestFit="1" customWidth="1"/>
    <col min="4" max="4" width="9.7109375" style="261" bestFit="1" customWidth="1"/>
    <col min="5" max="5" width="68.42578125" style="262" customWidth="1"/>
    <col min="6" max="6" width="14" style="263" bestFit="1" customWidth="1"/>
    <col min="7" max="7" width="71.28515625" style="262" bestFit="1" customWidth="1"/>
    <col min="8" max="8" width="10" style="262" bestFit="1" customWidth="1"/>
    <col min="9" max="16384" width="8.7109375" style="260"/>
  </cols>
  <sheetData>
    <row r="1" spans="1:8" ht="9.75" customHeight="1" x14ac:dyDescent="0.25"/>
    <row r="2" spans="1:8" ht="23.25" x14ac:dyDescent="0.35">
      <c r="A2" s="264" t="s">
        <v>1314</v>
      </c>
      <c r="B2" s="264"/>
    </row>
    <row r="3" spans="1:8" ht="21" x14ac:dyDescent="0.35">
      <c r="A3" s="265" t="s">
        <v>1506</v>
      </c>
      <c r="B3" s="265"/>
    </row>
    <row r="4" spans="1:8" x14ac:dyDescent="0.25">
      <c r="A4" s="575" t="s">
        <v>524</v>
      </c>
      <c r="B4" s="575"/>
      <c r="C4" s="575"/>
      <c r="D4" s="575"/>
      <c r="E4" s="575"/>
      <c r="F4" s="575"/>
      <c r="G4" s="575"/>
      <c r="H4" s="266"/>
    </row>
    <row r="5" spans="1:8" ht="60" x14ac:dyDescent="0.25">
      <c r="A5" s="267" t="s">
        <v>1316</v>
      </c>
      <c r="B5" s="267"/>
      <c r="C5" s="268" t="s">
        <v>62</v>
      </c>
      <c r="D5" s="269" t="s">
        <v>1318</v>
      </c>
      <c r="E5" s="267" t="s">
        <v>1319</v>
      </c>
      <c r="F5" s="268" t="s">
        <v>1320</v>
      </c>
      <c r="G5" s="267" t="s">
        <v>1321</v>
      </c>
      <c r="H5" s="268" t="s">
        <v>1322</v>
      </c>
    </row>
    <row r="6" spans="1:8" ht="18.75" x14ac:dyDescent="0.25">
      <c r="A6" s="297" t="s">
        <v>1459</v>
      </c>
      <c r="B6" s="301"/>
    </row>
    <row r="7" spans="1:8" ht="210" x14ac:dyDescent="0.25">
      <c r="A7" s="298" t="s">
        <v>1507</v>
      </c>
      <c r="B7" s="298" t="s">
        <v>1508</v>
      </c>
      <c r="C7" s="271" t="s">
        <v>156</v>
      </c>
      <c r="D7" s="299">
        <v>550</v>
      </c>
      <c r="E7" s="274" t="s">
        <v>1509</v>
      </c>
      <c r="F7" s="274" t="s">
        <v>1461</v>
      </c>
      <c r="G7" s="274" t="s">
        <v>1510</v>
      </c>
      <c r="H7" s="276"/>
    </row>
    <row r="8" spans="1:8" ht="270" x14ac:dyDescent="0.25">
      <c r="A8" s="270" t="s">
        <v>1511</v>
      </c>
      <c r="B8" s="270" t="s">
        <v>1508</v>
      </c>
      <c r="C8" s="271" t="s">
        <v>156</v>
      </c>
      <c r="D8" s="299">
        <v>510</v>
      </c>
      <c r="E8" s="274" t="s">
        <v>1512</v>
      </c>
      <c r="F8" s="274" t="s">
        <v>1461</v>
      </c>
      <c r="G8" s="274" t="s">
        <v>1484</v>
      </c>
      <c r="H8" s="276"/>
    </row>
    <row r="9" spans="1:8" ht="285" x14ac:dyDescent="0.25">
      <c r="A9" s="270" t="s">
        <v>1513</v>
      </c>
      <c r="B9" s="270" t="s">
        <v>1508</v>
      </c>
      <c r="C9" s="271" t="s">
        <v>156</v>
      </c>
      <c r="D9" s="299">
        <v>450</v>
      </c>
      <c r="E9" s="274" t="s">
        <v>1486</v>
      </c>
      <c r="F9" s="274" t="s">
        <v>1461</v>
      </c>
      <c r="G9" s="274" t="s">
        <v>192</v>
      </c>
      <c r="H9" s="276"/>
    </row>
    <row r="10" spans="1:8" ht="210" x14ac:dyDescent="0.25">
      <c r="A10" s="270" t="s">
        <v>1514</v>
      </c>
      <c r="B10" s="270" t="s">
        <v>1508</v>
      </c>
      <c r="C10" s="271" t="s">
        <v>156</v>
      </c>
      <c r="D10" s="299">
        <v>700</v>
      </c>
      <c r="E10" s="274" t="s">
        <v>1488</v>
      </c>
      <c r="F10" s="274" t="s">
        <v>1461</v>
      </c>
      <c r="G10" s="274" t="s">
        <v>1489</v>
      </c>
      <c r="H10" s="276"/>
    </row>
    <row r="11" spans="1:8" ht="330" x14ac:dyDescent="0.25">
      <c r="A11" s="270" t="s">
        <v>1515</v>
      </c>
      <c r="B11" s="270" t="s">
        <v>1508</v>
      </c>
      <c r="C11" s="271" t="s">
        <v>156</v>
      </c>
      <c r="D11" s="299">
        <v>450</v>
      </c>
      <c r="E11" s="274" t="s">
        <v>714</v>
      </c>
      <c r="F11" s="274" t="s">
        <v>1461</v>
      </c>
      <c r="G11" s="274" t="s">
        <v>1516</v>
      </c>
      <c r="H11" s="276"/>
    </row>
    <row r="12" spans="1:8" ht="360" x14ac:dyDescent="0.25">
      <c r="A12" s="270" t="s">
        <v>1517</v>
      </c>
      <c r="B12" s="270" t="s">
        <v>1508</v>
      </c>
      <c r="C12" s="271" t="s">
        <v>156</v>
      </c>
      <c r="D12" s="299">
        <v>450</v>
      </c>
      <c r="E12" s="274" t="s">
        <v>1493</v>
      </c>
      <c r="F12" s="274" t="s">
        <v>1461</v>
      </c>
      <c r="G12" s="274" t="s">
        <v>1494</v>
      </c>
      <c r="H12" s="276"/>
    </row>
    <row r="13" spans="1:8" ht="285" x14ac:dyDescent="0.25">
      <c r="A13" s="270" t="s">
        <v>1518</v>
      </c>
      <c r="B13" s="270" t="s">
        <v>1508</v>
      </c>
      <c r="C13" s="271" t="s">
        <v>156</v>
      </c>
      <c r="D13" s="299">
        <v>220</v>
      </c>
      <c r="E13" s="274" t="s">
        <v>1496</v>
      </c>
      <c r="F13" s="274" t="s">
        <v>1461</v>
      </c>
      <c r="G13" s="274" t="s">
        <v>1497</v>
      </c>
      <c r="H13" s="276"/>
    </row>
  </sheetData>
  <mergeCells count="1">
    <mergeCell ref="A4:G4"/>
  </mergeCells>
  <pageMargins left="0.7" right="0.7" top="0.78740157499999996" bottom="0.78740157499999996" header="0.3" footer="0.3"/>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B1" sqref="B1"/>
    </sheetView>
  </sheetViews>
  <sheetFormatPr defaultRowHeight="12.75" x14ac:dyDescent="0.2"/>
  <cols>
    <col min="1" max="1" width="11.42578125" customWidth="1"/>
    <col min="2" max="2" width="86.85546875" customWidth="1"/>
    <col min="3" max="3" width="12.5703125" customWidth="1"/>
    <col min="4" max="4" width="12.140625" customWidth="1"/>
    <col min="5" max="5" width="13.85546875" customWidth="1"/>
  </cols>
  <sheetData>
    <row r="1" spans="1:5" x14ac:dyDescent="0.2">
      <c r="A1" s="26" t="s">
        <v>22</v>
      </c>
      <c r="B1" t="s">
        <v>23</v>
      </c>
    </row>
    <row r="2" spans="1:5" x14ac:dyDescent="0.2">
      <c r="A2" s="14"/>
      <c r="B2" s="63" t="s">
        <v>0</v>
      </c>
      <c r="C2" s="64" t="s">
        <v>24</v>
      </c>
      <c r="D2" s="64" t="s">
        <v>25</v>
      </c>
      <c r="E2" s="64" t="s">
        <v>26</v>
      </c>
    </row>
    <row r="3" spans="1:5" ht="25.5" x14ac:dyDescent="0.2">
      <c r="A3" s="62" t="s">
        <v>27</v>
      </c>
      <c r="B3" s="59" t="s">
        <v>28</v>
      </c>
      <c r="C3" s="14"/>
      <c r="D3" s="14"/>
      <c r="E3" s="14"/>
    </row>
    <row r="4" spans="1:5" ht="25.5" x14ac:dyDescent="0.2">
      <c r="A4" s="15" t="s">
        <v>29</v>
      </c>
      <c r="B4" s="60" t="s">
        <v>30</v>
      </c>
      <c r="C4" s="14"/>
      <c r="D4" s="14"/>
      <c r="E4" s="14"/>
    </row>
    <row r="5" spans="1:5" x14ac:dyDescent="0.2">
      <c r="A5" s="15" t="s">
        <v>31</v>
      </c>
      <c r="B5" s="60" t="s">
        <v>32</v>
      </c>
      <c r="C5" s="14"/>
      <c r="D5" s="14"/>
      <c r="E5" s="14"/>
    </row>
    <row r="6" spans="1:5" ht="25.5" x14ac:dyDescent="0.2">
      <c r="A6" s="61" t="s">
        <v>33</v>
      </c>
      <c r="B6" s="17" t="s">
        <v>34</v>
      </c>
      <c r="C6" s="14"/>
      <c r="D6" s="14"/>
      <c r="E6" s="14"/>
    </row>
    <row r="7" spans="1:5" x14ac:dyDescent="0.2">
      <c r="A7" s="15" t="s">
        <v>33</v>
      </c>
      <c r="B7" s="60" t="s">
        <v>35</v>
      </c>
      <c r="C7" s="14"/>
      <c r="D7" s="14"/>
      <c r="E7" s="14"/>
    </row>
    <row r="8" spans="1:5" x14ac:dyDescent="0.2">
      <c r="A8" s="15" t="s">
        <v>36</v>
      </c>
      <c r="B8" s="60" t="s">
        <v>37</v>
      </c>
      <c r="C8" s="14"/>
      <c r="D8" s="14"/>
      <c r="E8" s="14"/>
    </row>
    <row r="9" spans="1:5" x14ac:dyDescent="0.2">
      <c r="A9" s="15" t="s">
        <v>38</v>
      </c>
      <c r="B9" s="16" t="s">
        <v>39</v>
      </c>
      <c r="C9" s="14"/>
      <c r="D9" s="14"/>
      <c r="E9" s="14"/>
    </row>
    <row r="10" spans="1:5" ht="25.5" x14ac:dyDescent="0.2">
      <c r="A10" s="15" t="s">
        <v>40</v>
      </c>
      <c r="B10" s="60" t="s">
        <v>41</v>
      </c>
      <c r="C10" s="14"/>
      <c r="D10" s="14"/>
      <c r="E10" s="14"/>
    </row>
    <row r="11" spans="1:5" x14ac:dyDescent="0.2">
      <c r="A11" s="15" t="s">
        <v>42</v>
      </c>
      <c r="B11" s="60" t="s">
        <v>43</v>
      </c>
      <c r="C11" s="14"/>
      <c r="D11" s="14"/>
      <c r="E11" s="14"/>
    </row>
    <row r="12" spans="1:5" x14ac:dyDescent="0.2">
      <c r="A12" s="15" t="s">
        <v>44</v>
      </c>
      <c r="B12" s="60" t="s">
        <v>45</v>
      </c>
      <c r="C12" s="14"/>
      <c r="D12" s="14"/>
      <c r="E12" s="14"/>
    </row>
    <row r="13" spans="1:5" x14ac:dyDescent="0.2">
      <c r="A13" s="15" t="s">
        <v>46</v>
      </c>
      <c r="B13" s="60" t="s">
        <v>47</v>
      </c>
      <c r="C13" s="14"/>
      <c r="D13" s="14"/>
      <c r="E13" s="14"/>
    </row>
    <row r="14" spans="1:5" x14ac:dyDescent="0.2">
      <c r="A14" s="15" t="s">
        <v>48</v>
      </c>
      <c r="B14" s="60" t="s">
        <v>49</v>
      </c>
      <c r="C14" s="14"/>
      <c r="D14" s="14"/>
      <c r="E14" s="14"/>
    </row>
    <row r="15" spans="1:5" x14ac:dyDescent="0.2">
      <c r="A15" s="65" t="s">
        <v>50</v>
      </c>
      <c r="B15" s="66"/>
      <c r="C15" s="66"/>
      <c r="D15" s="66"/>
      <c r="E15" s="66"/>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N126"/>
  <sheetViews>
    <sheetView zoomScale="60" zoomScaleNormal="60" workbookViewId="0">
      <pane xSplit="3" ySplit="9" topLeftCell="D10" activePane="bottomRight" state="frozen"/>
      <selection pane="topRight" activeCell="D1" sqref="D1"/>
      <selection pane="bottomLeft" activeCell="A10" sqref="A10"/>
      <selection pane="bottomRight" activeCell="U13" sqref="U13"/>
    </sheetView>
  </sheetViews>
  <sheetFormatPr defaultColWidth="8.7109375" defaultRowHeight="12.75" x14ac:dyDescent="0.2"/>
  <cols>
    <col min="1" max="1" width="27.42578125" style="21" customWidth="1"/>
    <col min="2" max="2" width="33.42578125" style="21" customWidth="1"/>
    <col min="3" max="3" width="35.28515625" style="21" customWidth="1"/>
    <col min="4" max="5" width="33.42578125" style="21" customWidth="1"/>
    <col min="6" max="6" width="42.140625" style="30" customWidth="1"/>
    <col min="7" max="8" width="80.5703125" style="22" customWidth="1"/>
    <col min="9" max="9" width="55.7109375" style="22" customWidth="1"/>
    <col min="10" max="10" width="28.42578125" style="23" customWidth="1"/>
    <col min="11" max="12" width="28.7109375" style="29" customWidth="1"/>
    <col min="13" max="13" width="26.140625" style="411" customWidth="1"/>
    <col min="14" max="14" width="13.7109375" style="18" customWidth="1"/>
    <col min="15" max="16384" width="8.7109375" style="18"/>
  </cols>
  <sheetData>
    <row r="2" spans="1:14" ht="18" x14ac:dyDescent="0.25">
      <c r="A2" s="497" t="s">
        <v>51</v>
      </c>
      <c r="B2" s="497"/>
      <c r="C2" s="497"/>
      <c r="D2" s="497"/>
      <c r="E2" s="497"/>
      <c r="F2" s="497"/>
    </row>
    <row r="3" spans="1:14" ht="18" x14ac:dyDescent="0.2">
      <c r="A3" s="13" t="s">
        <v>52</v>
      </c>
      <c r="B3" s="24"/>
      <c r="C3" s="24"/>
      <c r="D3" s="24"/>
      <c r="E3" s="24"/>
      <c r="F3" s="55"/>
    </row>
    <row r="4" spans="1:14" ht="18" x14ac:dyDescent="0.2">
      <c r="A4" s="13"/>
      <c r="B4" s="24"/>
      <c r="C4" s="24"/>
      <c r="D4" s="24"/>
      <c r="E4" s="24"/>
      <c r="F4" s="55"/>
      <c r="M4" s="411">
        <f>M10+M16+M17+M20+M25+M56+M70+M75+M78+M100+M126</f>
        <v>16088</v>
      </c>
    </row>
    <row r="5" spans="1:14" ht="38.25" x14ac:dyDescent="0.2">
      <c r="A5" s="498" t="s">
        <v>53</v>
      </c>
      <c r="B5" s="11" t="s">
        <v>54</v>
      </c>
      <c r="C5" s="2" t="s">
        <v>55</v>
      </c>
      <c r="D5" s="394"/>
      <c r="E5" s="393"/>
      <c r="F5" s="55"/>
    </row>
    <row r="6" spans="1:14" ht="38.25" x14ac:dyDescent="0.2">
      <c r="A6" s="498"/>
      <c r="B6" s="57" t="s">
        <v>56</v>
      </c>
      <c r="C6" s="311" t="s">
        <v>57</v>
      </c>
      <c r="D6" s="394"/>
      <c r="E6" s="393"/>
      <c r="F6" s="55"/>
    </row>
    <row r="7" spans="1:14" ht="25.5" x14ac:dyDescent="0.2">
      <c r="A7" s="498"/>
      <c r="B7" s="310" t="s">
        <v>58</v>
      </c>
      <c r="C7" s="312" t="s">
        <v>59</v>
      </c>
      <c r="D7" s="394"/>
      <c r="E7" s="393"/>
      <c r="F7" s="55"/>
    </row>
    <row r="8" spans="1:14" ht="18" x14ac:dyDescent="0.2">
      <c r="A8" s="56"/>
      <c r="B8" s="58"/>
      <c r="C8" s="309"/>
      <c r="D8" s="309"/>
      <c r="E8" s="309"/>
      <c r="F8" s="55"/>
      <c r="N8" s="259"/>
    </row>
    <row r="9" spans="1:14" ht="36" customHeight="1" x14ac:dyDescent="0.2">
      <c r="A9" s="340" t="s">
        <v>60</v>
      </c>
      <c r="B9" s="340" t="s">
        <v>61</v>
      </c>
      <c r="C9" s="340" t="s">
        <v>62</v>
      </c>
      <c r="D9" s="340" t="s">
        <v>63</v>
      </c>
      <c r="E9" s="340" t="s">
        <v>64</v>
      </c>
      <c r="F9" s="340" t="s">
        <v>65</v>
      </c>
      <c r="G9" s="340" t="s">
        <v>66</v>
      </c>
      <c r="H9" s="340" t="s">
        <v>67</v>
      </c>
      <c r="I9" s="340" t="s">
        <v>68</v>
      </c>
      <c r="J9" s="340" t="s">
        <v>69</v>
      </c>
      <c r="K9" s="341" t="s">
        <v>70</v>
      </c>
      <c r="L9" s="341" t="s">
        <v>71</v>
      </c>
      <c r="M9" s="412" t="s">
        <v>72</v>
      </c>
    </row>
    <row r="10" spans="1:14" ht="76.5" x14ac:dyDescent="0.2">
      <c r="A10" s="31">
        <v>1</v>
      </c>
      <c r="B10" s="31" t="s">
        <v>73</v>
      </c>
      <c r="C10" s="31" t="s">
        <v>74</v>
      </c>
      <c r="D10" s="32" t="s">
        <v>24</v>
      </c>
      <c r="E10" s="31" t="s">
        <v>75</v>
      </c>
      <c r="F10" s="27" t="s">
        <v>76</v>
      </c>
      <c r="G10" s="32" t="s">
        <v>77</v>
      </c>
      <c r="H10" s="32" t="s">
        <v>78</v>
      </c>
      <c r="I10" s="32" t="s">
        <v>79</v>
      </c>
      <c r="J10" s="32" t="s">
        <v>80</v>
      </c>
      <c r="K10" s="33" t="s">
        <v>81</v>
      </c>
      <c r="L10" s="33"/>
      <c r="M10" s="413">
        <v>515</v>
      </c>
      <c r="N10" s="18">
        <f>M10</f>
        <v>515</v>
      </c>
    </row>
    <row r="11" spans="1:14" ht="114.75" x14ac:dyDescent="0.2">
      <c r="A11" s="31">
        <v>2</v>
      </c>
      <c r="B11" s="31" t="s">
        <v>82</v>
      </c>
      <c r="C11" s="31" t="s">
        <v>74</v>
      </c>
      <c r="D11" s="32" t="s">
        <v>24</v>
      </c>
      <c r="E11" s="31" t="s">
        <v>75</v>
      </c>
      <c r="F11" s="27" t="s">
        <v>83</v>
      </c>
      <c r="G11" s="39" t="s">
        <v>84</v>
      </c>
      <c r="H11" s="39" t="s">
        <v>85</v>
      </c>
      <c r="I11" s="32" t="s">
        <v>86</v>
      </c>
      <c r="J11" s="32" t="s">
        <v>80</v>
      </c>
      <c r="K11" s="33" t="s">
        <v>81</v>
      </c>
      <c r="L11" s="33"/>
      <c r="M11" s="414">
        <v>512</v>
      </c>
    </row>
    <row r="12" spans="1:14" ht="63.75" x14ac:dyDescent="0.2">
      <c r="A12" s="31">
        <v>3</v>
      </c>
      <c r="B12" s="31" t="s">
        <v>17</v>
      </c>
      <c r="C12" s="31" t="s">
        <v>74</v>
      </c>
      <c r="D12" s="32" t="s">
        <v>24</v>
      </c>
      <c r="E12" s="31" t="s">
        <v>75</v>
      </c>
      <c r="F12" s="27" t="s">
        <v>87</v>
      </c>
      <c r="G12" s="39" t="s">
        <v>88</v>
      </c>
      <c r="H12" s="39" t="s">
        <v>89</v>
      </c>
      <c r="I12" s="32" t="s">
        <v>86</v>
      </c>
      <c r="J12" s="32" t="s">
        <v>80</v>
      </c>
      <c r="K12" s="33" t="s">
        <v>81</v>
      </c>
      <c r="L12" s="33"/>
      <c r="M12" s="414">
        <v>986</v>
      </c>
    </row>
    <row r="13" spans="1:14" ht="25.5" x14ac:dyDescent="0.2">
      <c r="A13" s="31">
        <v>4</v>
      </c>
      <c r="B13" s="31" t="s">
        <v>8</v>
      </c>
      <c r="C13" s="31" t="s">
        <v>74</v>
      </c>
      <c r="D13" s="37" t="s">
        <v>24</v>
      </c>
      <c r="E13" s="31" t="s">
        <v>75</v>
      </c>
      <c r="F13" s="27" t="s">
        <v>90</v>
      </c>
      <c r="G13" s="39" t="s">
        <v>91</v>
      </c>
      <c r="H13" s="39" t="s">
        <v>92</v>
      </c>
      <c r="I13" s="32" t="s">
        <v>93</v>
      </c>
      <c r="J13" s="37" t="s">
        <v>80</v>
      </c>
      <c r="K13" s="33" t="s">
        <v>94</v>
      </c>
      <c r="L13" s="33"/>
      <c r="M13" s="414">
        <v>315</v>
      </c>
    </row>
    <row r="14" spans="1:14" ht="409.5" x14ac:dyDescent="0.2">
      <c r="A14" s="31">
        <v>5</v>
      </c>
      <c r="B14" s="31" t="s">
        <v>8</v>
      </c>
      <c r="C14" s="31" t="s">
        <v>74</v>
      </c>
      <c r="D14" s="37" t="s">
        <v>24</v>
      </c>
      <c r="E14" s="31" t="s">
        <v>75</v>
      </c>
      <c r="F14" s="27" t="s">
        <v>95</v>
      </c>
      <c r="G14" s="39" t="s">
        <v>96</v>
      </c>
      <c r="H14" s="39" t="s">
        <v>97</v>
      </c>
      <c r="I14" s="32" t="s">
        <v>98</v>
      </c>
      <c r="J14" s="37" t="s">
        <v>99</v>
      </c>
      <c r="K14" s="33" t="s">
        <v>100</v>
      </c>
      <c r="L14" s="33"/>
      <c r="M14" s="414">
        <v>270</v>
      </c>
    </row>
    <row r="15" spans="1:14" ht="293.25" x14ac:dyDescent="0.2">
      <c r="A15" s="31">
        <v>6</v>
      </c>
      <c r="B15" s="362" t="s">
        <v>11</v>
      </c>
      <c r="C15" s="362" t="s">
        <v>101</v>
      </c>
      <c r="D15" s="363" t="s">
        <v>102</v>
      </c>
      <c r="E15" s="362" t="s">
        <v>103</v>
      </c>
      <c r="F15" s="28" t="s">
        <v>104</v>
      </c>
      <c r="G15" s="364" t="s">
        <v>105</v>
      </c>
      <c r="H15" s="364" t="s">
        <v>106</v>
      </c>
      <c r="I15" s="363" t="s">
        <v>107</v>
      </c>
      <c r="J15" s="363" t="s">
        <v>80</v>
      </c>
      <c r="K15" s="365" t="s">
        <v>108</v>
      </c>
      <c r="L15" s="365"/>
      <c r="M15" s="415">
        <v>950</v>
      </c>
    </row>
    <row r="16" spans="1:14" ht="409.5" x14ac:dyDescent="0.2">
      <c r="A16" s="31">
        <v>7</v>
      </c>
      <c r="B16" s="348" t="s">
        <v>11</v>
      </c>
      <c r="C16" s="348" t="s">
        <v>74</v>
      </c>
      <c r="D16" s="349" t="s">
        <v>109</v>
      </c>
      <c r="E16" s="348" t="s">
        <v>110</v>
      </c>
      <c r="F16" s="350" t="s">
        <v>111</v>
      </c>
      <c r="G16" s="351" t="s">
        <v>112</v>
      </c>
      <c r="H16" s="351" t="s">
        <v>113</v>
      </c>
      <c r="I16" s="349" t="s">
        <v>114</v>
      </c>
      <c r="J16" s="349" t="s">
        <v>80</v>
      </c>
      <c r="K16" s="67" t="s">
        <v>115</v>
      </c>
      <c r="L16" s="67"/>
      <c r="M16" s="416">
        <v>2590</v>
      </c>
    </row>
    <row r="17" spans="1:14" ht="280.5" x14ac:dyDescent="0.2">
      <c r="A17" s="31">
        <v>8</v>
      </c>
      <c r="B17" s="31" t="s">
        <v>11</v>
      </c>
      <c r="C17" s="31" t="s">
        <v>74</v>
      </c>
      <c r="D17" s="32" t="s">
        <v>109</v>
      </c>
      <c r="E17" s="31" t="s">
        <v>110</v>
      </c>
      <c r="F17" s="27" t="s">
        <v>116</v>
      </c>
      <c r="G17" s="39" t="s">
        <v>117</v>
      </c>
      <c r="H17" s="39" t="s">
        <v>118</v>
      </c>
      <c r="I17" s="32" t="s">
        <v>119</v>
      </c>
      <c r="J17" s="32" t="s">
        <v>80</v>
      </c>
      <c r="K17" s="33" t="s">
        <v>115</v>
      </c>
      <c r="L17" s="33"/>
      <c r="M17" s="414">
        <v>1500</v>
      </c>
    </row>
    <row r="18" spans="1:14" ht="409.5" x14ac:dyDescent="0.2">
      <c r="A18" s="31">
        <v>9</v>
      </c>
      <c r="B18" s="31" t="s">
        <v>18</v>
      </c>
      <c r="C18" s="31" t="s">
        <v>74</v>
      </c>
      <c r="D18" s="32" t="s">
        <v>109</v>
      </c>
      <c r="E18" s="31" t="s">
        <v>110</v>
      </c>
      <c r="F18" s="27" t="s">
        <v>120</v>
      </c>
      <c r="G18" s="39" t="s">
        <v>121</v>
      </c>
      <c r="H18" s="39" t="s">
        <v>122</v>
      </c>
      <c r="I18" s="32" t="s">
        <v>123</v>
      </c>
      <c r="J18" s="32" t="s">
        <v>80</v>
      </c>
      <c r="K18" s="33" t="s">
        <v>124</v>
      </c>
      <c r="L18" s="33"/>
      <c r="M18" s="414">
        <v>548.70000000000005</v>
      </c>
    </row>
    <row r="19" spans="1:14" ht="409.5" x14ac:dyDescent="0.2">
      <c r="A19" s="31">
        <v>10</v>
      </c>
      <c r="B19" s="31" t="s">
        <v>10</v>
      </c>
      <c r="C19" s="31" t="s">
        <v>74</v>
      </c>
      <c r="D19" s="44" t="s">
        <v>109</v>
      </c>
      <c r="E19" s="31" t="s">
        <v>110</v>
      </c>
      <c r="F19" s="42" t="s">
        <v>125</v>
      </c>
      <c r="G19" s="43" t="s">
        <v>126</v>
      </c>
      <c r="H19" s="43" t="s">
        <v>127</v>
      </c>
      <c r="I19" s="44" t="s">
        <v>107</v>
      </c>
      <c r="J19" s="44" t="s">
        <v>80</v>
      </c>
      <c r="K19" s="54" t="s">
        <v>115</v>
      </c>
      <c r="L19" s="54"/>
      <c r="M19" s="417">
        <v>1000</v>
      </c>
    </row>
    <row r="20" spans="1:14" ht="191.25" x14ac:dyDescent="0.2">
      <c r="A20" s="31">
        <v>11</v>
      </c>
      <c r="B20" s="31" t="s">
        <v>11</v>
      </c>
      <c r="C20" s="31"/>
      <c r="D20" s="44" t="s">
        <v>128</v>
      </c>
      <c r="E20" s="31"/>
      <c r="F20" s="42" t="s">
        <v>129</v>
      </c>
      <c r="G20" s="43" t="s">
        <v>130</v>
      </c>
      <c r="H20" s="43"/>
      <c r="I20" s="44" t="s">
        <v>131</v>
      </c>
      <c r="J20" s="44"/>
      <c r="K20" s="45" t="s">
        <v>132</v>
      </c>
      <c r="L20" s="45"/>
      <c r="M20" s="417">
        <v>25</v>
      </c>
    </row>
    <row r="21" spans="1:14" ht="76.5" x14ac:dyDescent="0.2">
      <c r="A21" s="31">
        <v>12</v>
      </c>
      <c r="B21" s="19" t="s">
        <v>12</v>
      </c>
      <c r="C21" s="19"/>
      <c r="D21" s="48" t="s">
        <v>133</v>
      </c>
      <c r="E21" s="19"/>
      <c r="F21" s="46" t="s">
        <v>134</v>
      </c>
      <c r="G21" s="47" t="s">
        <v>135</v>
      </c>
      <c r="H21" s="47"/>
      <c r="I21" s="48" t="s">
        <v>107</v>
      </c>
      <c r="J21" s="48"/>
      <c r="K21" s="49" t="s">
        <v>136</v>
      </c>
      <c r="L21" s="49"/>
      <c r="M21" s="418">
        <v>250</v>
      </c>
    </row>
    <row r="22" spans="1:14" ht="89.25" x14ac:dyDescent="0.2">
      <c r="A22" s="31">
        <v>13</v>
      </c>
      <c r="B22" s="31" t="s">
        <v>13</v>
      </c>
      <c r="C22" s="31"/>
      <c r="D22" s="50" t="s">
        <v>137</v>
      </c>
      <c r="E22" s="31"/>
      <c r="F22" s="42" t="s">
        <v>138</v>
      </c>
      <c r="G22" s="43" t="s">
        <v>139</v>
      </c>
      <c r="H22" s="43"/>
      <c r="I22" s="44" t="s">
        <v>140</v>
      </c>
      <c r="J22" s="50"/>
      <c r="K22" s="45" t="s">
        <v>141</v>
      </c>
      <c r="L22" s="45"/>
      <c r="M22" s="417">
        <v>220</v>
      </c>
    </row>
    <row r="23" spans="1:14" ht="25.5" x14ac:dyDescent="0.2">
      <c r="A23" s="31">
        <v>14</v>
      </c>
      <c r="B23" s="31" t="s">
        <v>14</v>
      </c>
      <c r="C23" s="31"/>
      <c r="D23" s="51" t="s">
        <v>128</v>
      </c>
      <c r="E23" s="31"/>
      <c r="F23" s="42" t="s">
        <v>142</v>
      </c>
      <c r="G23" s="32" t="s">
        <v>143</v>
      </c>
      <c r="H23" s="32"/>
      <c r="I23" s="32" t="s">
        <v>144</v>
      </c>
      <c r="J23" s="51"/>
      <c r="K23" s="33" t="s">
        <v>145</v>
      </c>
      <c r="L23" s="33"/>
      <c r="M23" s="419">
        <v>900</v>
      </c>
    </row>
    <row r="24" spans="1:14" ht="76.5" x14ac:dyDescent="0.2">
      <c r="A24" s="31">
        <v>15</v>
      </c>
      <c r="B24" s="19" t="s">
        <v>12</v>
      </c>
      <c r="C24" s="19"/>
      <c r="D24" s="52" t="s">
        <v>133</v>
      </c>
      <c r="E24" s="19"/>
      <c r="F24" s="46" t="s">
        <v>146</v>
      </c>
      <c r="G24" s="47" t="s">
        <v>147</v>
      </c>
      <c r="H24" s="47"/>
      <c r="I24" s="48" t="s">
        <v>148</v>
      </c>
      <c r="J24" s="52"/>
      <c r="K24" s="53" t="s">
        <v>149</v>
      </c>
      <c r="L24" s="53"/>
      <c r="M24" s="418">
        <v>100</v>
      </c>
    </row>
    <row r="25" spans="1:14" ht="293.25" x14ac:dyDescent="0.2">
      <c r="A25" s="31">
        <v>16</v>
      </c>
      <c r="B25" s="352" t="s">
        <v>11</v>
      </c>
      <c r="C25" s="352" t="s">
        <v>150</v>
      </c>
      <c r="D25" s="353" t="s">
        <v>151</v>
      </c>
      <c r="E25" s="352" t="s">
        <v>110</v>
      </c>
      <c r="F25" s="354" t="s">
        <v>152</v>
      </c>
      <c r="G25" s="355" t="s">
        <v>153</v>
      </c>
      <c r="H25" s="355" t="s">
        <v>154</v>
      </c>
      <c r="I25" s="356" t="s">
        <v>119</v>
      </c>
      <c r="J25" s="353" t="s">
        <v>80</v>
      </c>
      <c r="K25" s="357" t="s">
        <v>155</v>
      </c>
      <c r="L25" s="357"/>
      <c r="M25" s="420">
        <v>250</v>
      </c>
    </row>
    <row r="26" spans="1:14" ht="357" x14ac:dyDescent="0.2">
      <c r="A26" s="31">
        <v>17</v>
      </c>
      <c r="B26" s="31" t="s">
        <v>12</v>
      </c>
      <c r="C26" s="31" t="s">
        <v>156</v>
      </c>
      <c r="D26" s="32" t="s">
        <v>157</v>
      </c>
      <c r="E26" s="31" t="s">
        <v>103</v>
      </c>
      <c r="F26" s="27" t="s">
        <v>158</v>
      </c>
      <c r="G26" s="39" t="s">
        <v>159</v>
      </c>
      <c r="H26" s="39" t="s">
        <v>160</v>
      </c>
      <c r="I26" s="32" t="s">
        <v>161</v>
      </c>
      <c r="J26" s="38" t="s">
        <v>80</v>
      </c>
      <c r="K26" s="36" t="s">
        <v>162</v>
      </c>
      <c r="L26" s="36"/>
      <c r="M26" s="414">
        <v>1560</v>
      </c>
    </row>
    <row r="27" spans="1:14" ht="63.75" x14ac:dyDescent="0.2">
      <c r="A27" s="31">
        <v>18</v>
      </c>
      <c r="B27" s="31" t="s">
        <v>163</v>
      </c>
      <c r="C27" s="31" t="s">
        <v>156</v>
      </c>
      <c r="D27" s="37" t="s">
        <v>164</v>
      </c>
      <c r="E27" s="31" t="s">
        <v>103</v>
      </c>
      <c r="F27" s="27" t="s">
        <v>165</v>
      </c>
      <c r="G27" s="32" t="s">
        <v>166</v>
      </c>
      <c r="H27" s="32" t="s">
        <v>167</v>
      </c>
      <c r="I27" s="32" t="s">
        <v>168</v>
      </c>
      <c r="J27" s="31" t="s">
        <v>80</v>
      </c>
      <c r="K27" s="44">
        <v>2021</v>
      </c>
      <c r="L27" s="54"/>
      <c r="M27" s="414">
        <v>0.8</v>
      </c>
    </row>
    <row r="28" spans="1:14" ht="153" x14ac:dyDescent="0.2">
      <c r="A28" s="31">
        <v>19</v>
      </c>
      <c r="B28" s="362" t="s">
        <v>11</v>
      </c>
      <c r="C28" s="362" t="s">
        <v>169</v>
      </c>
      <c r="D28" s="363" t="s">
        <v>170</v>
      </c>
      <c r="E28" s="362" t="s">
        <v>103</v>
      </c>
      <c r="F28" s="28" t="s">
        <v>171</v>
      </c>
      <c r="G28" s="363" t="s">
        <v>172</v>
      </c>
      <c r="H28" s="363" t="s">
        <v>173</v>
      </c>
      <c r="I28" s="363" t="s">
        <v>174</v>
      </c>
      <c r="J28" s="363" t="s">
        <v>80</v>
      </c>
      <c r="K28" s="366" t="s">
        <v>94</v>
      </c>
      <c r="L28" s="366"/>
      <c r="M28" s="421">
        <v>100</v>
      </c>
    </row>
    <row r="29" spans="1:14" ht="306" x14ac:dyDescent="0.2">
      <c r="A29" s="31">
        <v>20</v>
      </c>
      <c r="B29" s="352" t="s">
        <v>12</v>
      </c>
      <c r="C29" s="352" t="s">
        <v>150</v>
      </c>
      <c r="D29" s="35" t="s">
        <v>175</v>
      </c>
      <c r="E29" s="352" t="s">
        <v>103</v>
      </c>
      <c r="F29" s="40" t="s">
        <v>176</v>
      </c>
      <c r="G29" s="35" t="s">
        <v>177</v>
      </c>
      <c r="H29" s="35" t="s">
        <v>178</v>
      </c>
      <c r="I29" s="35" t="s">
        <v>179</v>
      </c>
      <c r="J29" s="35" t="s">
        <v>99</v>
      </c>
      <c r="K29" s="358" t="s">
        <v>155</v>
      </c>
      <c r="L29" s="358"/>
      <c r="M29" s="422">
        <v>6230</v>
      </c>
    </row>
    <row r="30" spans="1:14" ht="204" x14ac:dyDescent="0.2">
      <c r="A30" s="31">
        <v>21</v>
      </c>
      <c r="B30" s="352" t="s">
        <v>14</v>
      </c>
      <c r="C30" s="352" t="s">
        <v>150</v>
      </c>
      <c r="D30" s="35" t="s">
        <v>180</v>
      </c>
      <c r="E30" s="352" t="s">
        <v>103</v>
      </c>
      <c r="F30" s="40" t="s">
        <v>181</v>
      </c>
      <c r="G30" s="35" t="s">
        <v>182</v>
      </c>
      <c r="H30" s="35" t="s">
        <v>183</v>
      </c>
      <c r="I30" s="35" t="s">
        <v>144</v>
      </c>
      <c r="J30" s="35" t="s">
        <v>184</v>
      </c>
      <c r="K30" s="358" t="s">
        <v>185</v>
      </c>
      <c r="L30" s="358"/>
      <c r="M30" s="422">
        <v>90</v>
      </c>
      <c r="N30" s="18">
        <v>80</v>
      </c>
    </row>
    <row r="31" spans="1:14" ht="51" x14ac:dyDescent="0.2">
      <c r="A31" s="31">
        <v>22</v>
      </c>
      <c r="B31" s="367" t="s">
        <v>14</v>
      </c>
      <c r="C31" s="367" t="s">
        <v>101</v>
      </c>
      <c r="D31" s="368" t="s">
        <v>180</v>
      </c>
      <c r="E31" s="367" t="s">
        <v>103</v>
      </c>
      <c r="F31" s="319" t="s">
        <v>186</v>
      </c>
      <c r="G31" s="368" t="s">
        <v>187</v>
      </c>
      <c r="H31" s="368" t="s">
        <v>188</v>
      </c>
      <c r="I31" s="368" t="s">
        <v>189</v>
      </c>
      <c r="J31" s="363" t="s">
        <v>184</v>
      </c>
      <c r="K31" s="369" t="s">
        <v>190</v>
      </c>
      <c r="L31" s="369"/>
      <c r="M31" s="423">
        <v>0.3</v>
      </c>
    </row>
    <row r="32" spans="1:14" ht="186.95" customHeight="1" x14ac:dyDescent="0.2">
      <c r="A32" s="31">
        <v>23</v>
      </c>
      <c r="B32" s="362"/>
      <c r="C32" s="362" t="s">
        <v>101</v>
      </c>
      <c r="D32" s="363" t="s">
        <v>24</v>
      </c>
      <c r="E32" s="362" t="s">
        <v>75</v>
      </c>
      <c r="F32" s="28" t="s">
        <v>191</v>
      </c>
      <c r="G32" s="363" t="s">
        <v>192</v>
      </c>
      <c r="H32" s="363" t="s">
        <v>193</v>
      </c>
      <c r="I32" s="363" t="s">
        <v>107</v>
      </c>
      <c r="J32" s="370" t="s">
        <v>99</v>
      </c>
      <c r="K32" s="41" t="s">
        <v>194</v>
      </c>
      <c r="L32" s="41"/>
      <c r="M32" s="421">
        <v>400</v>
      </c>
    </row>
    <row r="33" spans="1:13" ht="348.95" customHeight="1" x14ac:dyDescent="0.2">
      <c r="A33" s="31">
        <v>24</v>
      </c>
      <c r="B33" s="31" t="s">
        <v>82</v>
      </c>
      <c r="C33" s="31" t="s">
        <v>74</v>
      </c>
      <c r="D33" s="32" t="s">
        <v>195</v>
      </c>
      <c r="E33" s="31" t="s">
        <v>75</v>
      </c>
      <c r="F33" s="27" t="s">
        <v>196</v>
      </c>
      <c r="G33" s="32" t="s">
        <v>197</v>
      </c>
      <c r="H33" s="32" t="s">
        <v>198</v>
      </c>
      <c r="I33" s="32" t="s">
        <v>119</v>
      </c>
      <c r="J33" s="38" t="s">
        <v>99</v>
      </c>
      <c r="K33" s="54" t="s">
        <v>199</v>
      </c>
      <c r="L33" s="54"/>
      <c r="M33" s="419">
        <v>130</v>
      </c>
    </row>
    <row r="34" spans="1:13" ht="72" customHeight="1" x14ac:dyDescent="0.2">
      <c r="A34" s="31">
        <v>25</v>
      </c>
      <c r="B34" s="31" t="s">
        <v>163</v>
      </c>
      <c r="C34" s="31" t="s">
        <v>74</v>
      </c>
      <c r="D34" s="32" t="s">
        <v>164</v>
      </c>
      <c r="E34" s="31" t="s">
        <v>103</v>
      </c>
      <c r="F34" s="27" t="s">
        <v>200</v>
      </c>
      <c r="G34" s="32" t="s">
        <v>201</v>
      </c>
      <c r="H34" s="32" t="s">
        <v>167</v>
      </c>
      <c r="I34" s="32" t="s">
        <v>107</v>
      </c>
      <c r="J34" s="38" t="s">
        <v>80</v>
      </c>
      <c r="K34" s="346" t="s">
        <v>202</v>
      </c>
      <c r="L34" s="54"/>
      <c r="M34" s="419">
        <v>8</v>
      </c>
    </row>
    <row r="35" spans="1:13" ht="72" customHeight="1" x14ac:dyDescent="0.2">
      <c r="A35" s="31">
        <v>26</v>
      </c>
      <c r="B35" s="31" t="s">
        <v>15</v>
      </c>
      <c r="C35" s="31" t="s">
        <v>74</v>
      </c>
      <c r="D35" s="32" t="s">
        <v>164</v>
      </c>
      <c r="E35" s="31" t="s">
        <v>103</v>
      </c>
      <c r="F35" s="27" t="s">
        <v>203</v>
      </c>
      <c r="G35" s="32" t="s">
        <v>204</v>
      </c>
      <c r="H35" s="32" t="s">
        <v>167</v>
      </c>
      <c r="I35" s="32" t="s">
        <v>107</v>
      </c>
      <c r="J35" s="38" t="s">
        <v>80</v>
      </c>
      <c r="K35" s="346" t="s">
        <v>202</v>
      </c>
      <c r="L35" s="54"/>
      <c r="M35" s="419">
        <v>24</v>
      </c>
    </row>
    <row r="36" spans="1:13" ht="72" customHeight="1" x14ac:dyDescent="0.2">
      <c r="A36" s="31">
        <v>27</v>
      </c>
      <c r="B36" s="31" t="s">
        <v>15</v>
      </c>
      <c r="C36" s="31" t="s">
        <v>74</v>
      </c>
      <c r="D36" s="32" t="s">
        <v>164</v>
      </c>
      <c r="E36" s="31" t="s">
        <v>103</v>
      </c>
      <c r="F36" s="27" t="s">
        <v>205</v>
      </c>
      <c r="G36" s="32" t="s">
        <v>204</v>
      </c>
      <c r="H36" s="32" t="s">
        <v>167</v>
      </c>
      <c r="I36" s="32" t="s">
        <v>107</v>
      </c>
      <c r="J36" s="38" t="s">
        <v>80</v>
      </c>
      <c r="K36" s="346" t="s">
        <v>202</v>
      </c>
      <c r="L36" s="54"/>
      <c r="M36" s="419">
        <v>20</v>
      </c>
    </row>
    <row r="37" spans="1:13" ht="72" customHeight="1" x14ac:dyDescent="0.2">
      <c r="A37" s="31">
        <v>28</v>
      </c>
      <c r="B37" s="31" t="s">
        <v>163</v>
      </c>
      <c r="C37" s="31" t="s">
        <v>74</v>
      </c>
      <c r="D37" s="32" t="s">
        <v>164</v>
      </c>
      <c r="E37" s="31" t="s">
        <v>103</v>
      </c>
      <c r="F37" s="27" t="s">
        <v>206</v>
      </c>
      <c r="G37" s="32" t="s">
        <v>207</v>
      </c>
      <c r="H37" s="32" t="s">
        <v>208</v>
      </c>
      <c r="I37" s="32" t="s">
        <v>209</v>
      </c>
      <c r="J37" s="38" t="s">
        <v>80</v>
      </c>
      <c r="K37" s="346" t="s">
        <v>202</v>
      </c>
      <c r="L37" s="54"/>
      <c r="M37" s="419">
        <v>60</v>
      </c>
    </row>
    <row r="38" spans="1:13" ht="72" customHeight="1" x14ac:dyDescent="0.2">
      <c r="A38" s="31">
        <v>29</v>
      </c>
      <c r="B38" s="31" t="s">
        <v>15</v>
      </c>
      <c r="C38" s="31" t="s">
        <v>74</v>
      </c>
      <c r="D38" s="32" t="s">
        <v>164</v>
      </c>
      <c r="E38" s="31" t="s">
        <v>103</v>
      </c>
      <c r="F38" s="27" t="s">
        <v>210</v>
      </c>
      <c r="G38" s="32" t="s">
        <v>211</v>
      </c>
      <c r="H38" s="32" t="s">
        <v>167</v>
      </c>
      <c r="I38" s="32" t="s">
        <v>107</v>
      </c>
      <c r="J38" s="38" t="s">
        <v>80</v>
      </c>
      <c r="K38" s="346" t="s">
        <v>202</v>
      </c>
      <c r="L38" s="54"/>
      <c r="M38" s="419">
        <v>10</v>
      </c>
    </row>
    <row r="39" spans="1:13" ht="230.45" customHeight="1" x14ac:dyDescent="0.2">
      <c r="A39" s="31">
        <v>30</v>
      </c>
      <c r="B39" s="352" t="s">
        <v>82</v>
      </c>
      <c r="C39" s="352" t="s">
        <v>150</v>
      </c>
      <c r="D39" s="35" t="s">
        <v>212</v>
      </c>
      <c r="E39" s="352" t="s">
        <v>213</v>
      </c>
      <c r="F39" s="40" t="s">
        <v>214</v>
      </c>
      <c r="G39" s="35" t="s">
        <v>215</v>
      </c>
      <c r="H39" s="35" t="s">
        <v>216</v>
      </c>
      <c r="I39" s="35" t="s">
        <v>107</v>
      </c>
      <c r="J39" s="359" t="s">
        <v>99</v>
      </c>
      <c r="K39" s="360" t="s">
        <v>217</v>
      </c>
      <c r="L39" s="358"/>
      <c r="M39" s="422">
        <v>1300</v>
      </c>
    </row>
    <row r="40" spans="1:13" ht="240.95" customHeight="1" x14ac:dyDescent="0.2">
      <c r="A40" s="31">
        <v>31</v>
      </c>
      <c r="B40" s="362"/>
      <c r="C40" s="362" t="s">
        <v>101</v>
      </c>
      <c r="D40" s="363" t="s">
        <v>218</v>
      </c>
      <c r="E40" s="362" t="s">
        <v>103</v>
      </c>
      <c r="F40" s="28" t="s">
        <v>219</v>
      </c>
      <c r="G40" s="363" t="s">
        <v>220</v>
      </c>
      <c r="H40" s="363" t="s">
        <v>221</v>
      </c>
      <c r="I40" s="363" t="s">
        <v>222</v>
      </c>
      <c r="J40" s="370" t="s">
        <v>80</v>
      </c>
      <c r="K40" s="371" t="s">
        <v>223</v>
      </c>
      <c r="L40" s="41"/>
      <c r="M40" s="421">
        <v>3200</v>
      </c>
    </row>
    <row r="41" spans="1:13" ht="140.25" x14ac:dyDescent="0.2">
      <c r="A41" s="31">
        <v>32</v>
      </c>
      <c r="B41" s="362"/>
      <c r="C41" s="362" t="s">
        <v>101</v>
      </c>
      <c r="D41" s="362" t="s">
        <v>224</v>
      </c>
      <c r="E41" s="362" t="s">
        <v>103</v>
      </c>
      <c r="F41" s="28" t="s">
        <v>225</v>
      </c>
      <c r="G41" s="363" t="s">
        <v>226</v>
      </c>
      <c r="H41" s="363" t="s">
        <v>227</v>
      </c>
      <c r="I41" s="363" t="s">
        <v>107</v>
      </c>
      <c r="J41" s="372" t="s">
        <v>80</v>
      </c>
      <c r="K41" s="365" t="s">
        <v>228</v>
      </c>
      <c r="L41" s="365"/>
      <c r="M41" s="421">
        <v>850</v>
      </c>
    </row>
    <row r="42" spans="1:13" ht="395.25" x14ac:dyDescent="0.2">
      <c r="A42" s="31">
        <v>33</v>
      </c>
      <c r="B42" s="31" t="s">
        <v>15</v>
      </c>
      <c r="C42" s="31" t="s">
        <v>74</v>
      </c>
      <c r="D42" s="31" t="s">
        <v>229</v>
      </c>
      <c r="E42" s="31" t="s">
        <v>110</v>
      </c>
      <c r="F42" s="27" t="s">
        <v>230</v>
      </c>
      <c r="G42" s="32" t="s">
        <v>231</v>
      </c>
      <c r="H42" s="32" t="s">
        <v>232</v>
      </c>
      <c r="I42" s="32" t="s">
        <v>107</v>
      </c>
      <c r="J42" s="37" t="s">
        <v>80</v>
      </c>
      <c r="K42" s="33" t="s">
        <v>81</v>
      </c>
      <c r="L42" s="33"/>
      <c r="M42" s="419">
        <v>1400</v>
      </c>
    </row>
    <row r="43" spans="1:13" ht="114.75" x14ac:dyDescent="0.2">
      <c r="A43" s="31">
        <v>34</v>
      </c>
      <c r="B43" s="362"/>
      <c r="C43" s="362" t="s">
        <v>101</v>
      </c>
      <c r="D43" s="362" t="s">
        <v>180</v>
      </c>
      <c r="E43" s="362" t="s">
        <v>103</v>
      </c>
      <c r="F43" s="28" t="s">
        <v>233</v>
      </c>
      <c r="G43" s="363" t="s">
        <v>234</v>
      </c>
      <c r="H43" s="363" t="s">
        <v>235</v>
      </c>
      <c r="I43" s="363" t="s">
        <v>144</v>
      </c>
      <c r="J43" s="372" t="s">
        <v>80</v>
      </c>
      <c r="K43" s="365" t="s">
        <v>236</v>
      </c>
      <c r="L43" s="365"/>
      <c r="M43" s="421">
        <v>145000</v>
      </c>
    </row>
    <row r="44" spans="1:13" ht="127.5" x14ac:dyDescent="0.2">
      <c r="A44" s="31">
        <v>35</v>
      </c>
      <c r="B44" s="362"/>
      <c r="C44" s="362" t="s">
        <v>101</v>
      </c>
      <c r="D44" s="362" t="s">
        <v>180</v>
      </c>
      <c r="E44" s="362" t="s">
        <v>237</v>
      </c>
      <c r="F44" s="28" t="s">
        <v>238</v>
      </c>
      <c r="G44" s="363" t="s">
        <v>239</v>
      </c>
      <c r="H44" s="363" t="s">
        <v>240</v>
      </c>
      <c r="I44" s="363" t="s">
        <v>107</v>
      </c>
      <c r="J44" s="372" t="s">
        <v>80</v>
      </c>
      <c r="K44" s="365" t="s">
        <v>241</v>
      </c>
      <c r="L44" s="365"/>
      <c r="M44" s="421">
        <v>18410</v>
      </c>
    </row>
    <row r="45" spans="1:13" ht="153" x14ac:dyDescent="0.2">
      <c r="A45" s="31">
        <v>36</v>
      </c>
      <c r="B45" s="362"/>
      <c r="C45" s="362" t="s">
        <v>101</v>
      </c>
      <c r="D45" s="362" t="s">
        <v>180</v>
      </c>
      <c r="E45" s="362" t="s">
        <v>103</v>
      </c>
      <c r="F45" s="28" t="s">
        <v>242</v>
      </c>
      <c r="G45" s="363" t="s">
        <v>243</v>
      </c>
      <c r="H45" s="363" t="s">
        <v>244</v>
      </c>
      <c r="I45" s="363" t="s">
        <v>144</v>
      </c>
      <c r="J45" s="372" t="s">
        <v>80</v>
      </c>
      <c r="K45" s="365" t="s">
        <v>245</v>
      </c>
      <c r="L45" s="365"/>
      <c r="M45" s="421">
        <v>1520</v>
      </c>
    </row>
    <row r="46" spans="1:13" ht="168.6" customHeight="1" x14ac:dyDescent="0.2">
      <c r="A46" s="31">
        <v>37</v>
      </c>
      <c r="B46" s="352" t="s">
        <v>163</v>
      </c>
      <c r="C46" s="352" t="s">
        <v>150</v>
      </c>
      <c r="D46" s="352" t="s">
        <v>246</v>
      </c>
      <c r="E46" s="352" t="s">
        <v>75</v>
      </c>
      <c r="F46" s="40" t="s">
        <v>247</v>
      </c>
      <c r="G46" s="35" t="s">
        <v>248</v>
      </c>
      <c r="H46" s="35" t="s">
        <v>249</v>
      </c>
      <c r="I46" s="35" t="s">
        <v>209</v>
      </c>
      <c r="J46" s="361" t="s">
        <v>99</v>
      </c>
      <c r="K46" s="347" t="s">
        <v>250</v>
      </c>
      <c r="L46" s="347"/>
      <c r="M46" s="422">
        <v>1970</v>
      </c>
    </row>
    <row r="47" spans="1:13" ht="144" customHeight="1" x14ac:dyDescent="0.2">
      <c r="A47" s="31">
        <v>38</v>
      </c>
      <c r="B47" s="362"/>
      <c r="C47" s="362" t="s">
        <v>101</v>
      </c>
      <c r="D47" s="362" t="s">
        <v>251</v>
      </c>
      <c r="E47" s="362" t="s">
        <v>103</v>
      </c>
      <c r="F47" s="28" t="s">
        <v>252</v>
      </c>
      <c r="G47" s="363" t="s">
        <v>253</v>
      </c>
      <c r="H47" s="363" t="s">
        <v>173</v>
      </c>
      <c r="I47" s="363" t="s">
        <v>107</v>
      </c>
      <c r="J47" s="372" t="s">
        <v>80</v>
      </c>
      <c r="K47" s="365" t="s">
        <v>254</v>
      </c>
      <c r="L47" s="365"/>
      <c r="M47" s="421">
        <v>320</v>
      </c>
    </row>
    <row r="48" spans="1:13" ht="144" customHeight="1" x14ac:dyDescent="0.2">
      <c r="A48" s="31">
        <v>39</v>
      </c>
      <c r="B48" s="362"/>
      <c r="C48" s="362" t="s">
        <v>101</v>
      </c>
      <c r="D48" s="362" t="s">
        <v>255</v>
      </c>
      <c r="E48" s="362" t="s">
        <v>103</v>
      </c>
      <c r="F48" s="28" t="s">
        <v>252</v>
      </c>
      <c r="G48" s="363" t="s">
        <v>253</v>
      </c>
      <c r="H48" s="363" t="s">
        <v>173</v>
      </c>
      <c r="I48" s="363" t="s">
        <v>107</v>
      </c>
      <c r="J48" s="372" t="s">
        <v>80</v>
      </c>
      <c r="K48" s="365" t="s">
        <v>254</v>
      </c>
      <c r="L48" s="365"/>
      <c r="M48" s="421">
        <v>320</v>
      </c>
    </row>
    <row r="49" spans="1:13" ht="144" customHeight="1" x14ac:dyDescent="0.2">
      <c r="A49" s="31">
        <v>40</v>
      </c>
      <c r="B49" s="362"/>
      <c r="C49" s="362" t="s">
        <v>101</v>
      </c>
      <c r="D49" s="362" t="s">
        <v>255</v>
      </c>
      <c r="E49" s="362" t="s">
        <v>103</v>
      </c>
      <c r="F49" s="28" t="s">
        <v>252</v>
      </c>
      <c r="G49" s="363" t="s">
        <v>256</v>
      </c>
      <c r="H49" s="363" t="s">
        <v>173</v>
      </c>
      <c r="I49" s="363" t="s">
        <v>107</v>
      </c>
      <c r="J49" s="372" t="s">
        <v>80</v>
      </c>
      <c r="K49" s="365" t="s">
        <v>254</v>
      </c>
      <c r="L49" s="365"/>
      <c r="M49" s="421">
        <v>300</v>
      </c>
    </row>
    <row r="50" spans="1:13" ht="61.5" customHeight="1" x14ac:dyDescent="0.2">
      <c r="A50" s="31">
        <v>41</v>
      </c>
      <c r="B50" s="362"/>
      <c r="C50" s="362" t="s">
        <v>101</v>
      </c>
      <c r="D50" s="362" t="s">
        <v>170</v>
      </c>
      <c r="E50" s="362" t="s">
        <v>103</v>
      </c>
      <c r="F50" s="28" t="s">
        <v>257</v>
      </c>
      <c r="G50" s="363" t="s">
        <v>258</v>
      </c>
      <c r="H50" s="363" t="s">
        <v>173</v>
      </c>
      <c r="I50" s="363" t="s">
        <v>107</v>
      </c>
      <c r="J50" s="372" t="s">
        <v>80</v>
      </c>
      <c r="K50" s="365" t="s">
        <v>100</v>
      </c>
      <c r="L50" s="365"/>
      <c r="M50" s="421">
        <v>500</v>
      </c>
    </row>
    <row r="51" spans="1:13" ht="61.5" customHeight="1" x14ac:dyDescent="0.2">
      <c r="A51" s="31">
        <v>42</v>
      </c>
      <c r="B51" s="362"/>
      <c r="C51" s="362" t="s">
        <v>101</v>
      </c>
      <c r="D51" s="362" t="s">
        <v>170</v>
      </c>
      <c r="E51" s="362" t="s">
        <v>103</v>
      </c>
      <c r="F51" s="28" t="s">
        <v>259</v>
      </c>
      <c r="G51" s="363" t="s">
        <v>260</v>
      </c>
      <c r="H51" s="363" t="s">
        <v>173</v>
      </c>
      <c r="I51" s="363" t="s">
        <v>209</v>
      </c>
      <c r="J51" s="372" t="s">
        <v>80</v>
      </c>
      <c r="K51" s="365" t="s">
        <v>115</v>
      </c>
      <c r="L51" s="365"/>
      <c r="M51" s="421">
        <v>165</v>
      </c>
    </row>
    <row r="52" spans="1:13" ht="61.5" customHeight="1" x14ac:dyDescent="0.2">
      <c r="A52" s="31">
        <v>43</v>
      </c>
      <c r="B52" s="362"/>
      <c r="C52" s="362" t="s">
        <v>101</v>
      </c>
      <c r="D52" s="362" t="s">
        <v>251</v>
      </c>
      <c r="E52" s="362" t="s">
        <v>103</v>
      </c>
      <c r="F52" s="28" t="s">
        <v>259</v>
      </c>
      <c r="G52" s="363" t="s">
        <v>260</v>
      </c>
      <c r="H52" s="363" t="s">
        <v>173</v>
      </c>
      <c r="I52" s="363" t="s">
        <v>209</v>
      </c>
      <c r="J52" s="372" t="s">
        <v>80</v>
      </c>
      <c r="K52" s="365" t="s">
        <v>115</v>
      </c>
      <c r="L52" s="365"/>
      <c r="M52" s="421">
        <v>150</v>
      </c>
    </row>
    <row r="53" spans="1:13" ht="61.5" customHeight="1" x14ac:dyDescent="0.2">
      <c r="A53" s="31">
        <v>44</v>
      </c>
      <c r="B53" s="362"/>
      <c r="C53" s="362" t="s">
        <v>101</v>
      </c>
      <c r="D53" s="362" t="s">
        <v>255</v>
      </c>
      <c r="E53" s="362" t="s">
        <v>103</v>
      </c>
      <c r="F53" s="28" t="s">
        <v>259</v>
      </c>
      <c r="G53" s="363" t="s">
        <v>260</v>
      </c>
      <c r="H53" s="363" t="s">
        <v>173</v>
      </c>
      <c r="I53" s="363" t="s">
        <v>209</v>
      </c>
      <c r="J53" s="372" t="s">
        <v>80</v>
      </c>
      <c r="K53" s="365" t="s">
        <v>115</v>
      </c>
      <c r="L53" s="365"/>
      <c r="M53" s="421">
        <v>148</v>
      </c>
    </row>
    <row r="54" spans="1:13" ht="61.5" customHeight="1" x14ac:dyDescent="0.2">
      <c r="A54" s="31">
        <v>45</v>
      </c>
      <c r="B54" s="362"/>
      <c r="C54" s="362" t="s">
        <v>101</v>
      </c>
      <c r="D54" s="362" t="s">
        <v>170</v>
      </c>
      <c r="E54" s="362" t="s">
        <v>103</v>
      </c>
      <c r="F54" s="28" t="s">
        <v>261</v>
      </c>
      <c r="G54" s="363" t="s">
        <v>262</v>
      </c>
      <c r="H54" s="363" t="s">
        <v>173</v>
      </c>
      <c r="I54" s="363" t="s">
        <v>209</v>
      </c>
      <c r="J54" s="372" t="s">
        <v>80</v>
      </c>
      <c r="K54" s="365" t="s">
        <v>254</v>
      </c>
      <c r="L54" s="365"/>
      <c r="M54" s="421">
        <v>500</v>
      </c>
    </row>
    <row r="55" spans="1:13" ht="61.5" customHeight="1" x14ac:dyDescent="0.2">
      <c r="A55" s="31">
        <v>46</v>
      </c>
      <c r="B55" s="362"/>
      <c r="C55" s="362" t="s">
        <v>101</v>
      </c>
      <c r="D55" s="362" t="s">
        <v>170</v>
      </c>
      <c r="E55" s="362" t="s">
        <v>103</v>
      </c>
      <c r="F55" s="28" t="s">
        <v>263</v>
      </c>
      <c r="G55" s="363" t="s">
        <v>264</v>
      </c>
      <c r="H55" s="363" t="s">
        <v>265</v>
      </c>
      <c r="I55" s="363" t="s">
        <v>107</v>
      </c>
      <c r="J55" s="372" t="s">
        <v>80</v>
      </c>
      <c r="K55" s="365" t="s">
        <v>115</v>
      </c>
      <c r="L55" s="365"/>
      <c r="M55" s="421">
        <v>2500</v>
      </c>
    </row>
    <row r="56" spans="1:13" ht="61.5" customHeight="1" x14ac:dyDescent="0.2">
      <c r="A56" s="31">
        <v>47</v>
      </c>
      <c r="B56" s="352" t="s">
        <v>11</v>
      </c>
      <c r="C56" s="352" t="s">
        <v>150</v>
      </c>
      <c r="D56" s="352" t="s">
        <v>170</v>
      </c>
      <c r="E56" s="352" t="s">
        <v>103</v>
      </c>
      <c r="F56" s="40" t="s">
        <v>266</v>
      </c>
      <c r="G56" s="35" t="s">
        <v>267</v>
      </c>
      <c r="H56" s="35" t="s">
        <v>173</v>
      </c>
      <c r="I56" s="35" t="s">
        <v>107</v>
      </c>
      <c r="J56" s="361" t="s">
        <v>80</v>
      </c>
      <c r="K56" s="347" t="s">
        <v>115</v>
      </c>
      <c r="L56" s="347"/>
      <c r="M56" s="422">
        <v>430</v>
      </c>
    </row>
    <row r="57" spans="1:13" ht="92.45" customHeight="1" x14ac:dyDescent="0.2">
      <c r="A57" s="31">
        <v>48</v>
      </c>
      <c r="B57" s="352" t="s">
        <v>163</v>
      </c>
      <c r="C57" s="352" t="s">
        <v>150</v>
      </c>
      <c r="D57" s="359" t="s">
        <v>268</v>
      </c>
      <c r="E57" s="352" t="s">
        <v>103</v>
      </c>
      <c r="F57" s="40" t="s">
        <v>269</v>
      </c>
      <c r="G57" s="35" t="s">
        <v>270</v>
      </c>
      <c r="H57" s="35" t="s">
        <v>271</v>
      </c>
      <c r="I57" s="35" t="s">
        <v>209</v>
      </c>
      <c r="J57" s="361" t="s">
        <v>184</v>
      </c>
      <c r="K57" s="347" t="s">
        <v>272</v>
      </c>
      <c r="L57" s="347" t="s">
        <v>273</v>
      </c>
      <c r="M57" s="422">
        <v>120</v>
      </c>
    </row>
    <row r="58" spans="1:13" ht="92.45" customHeight="1" x14ac:dyDescent="0.2">
      <c r="A58" s="31">
        <v>49</v>
      </c>
      <c r="B58" s="352" t="s">
        <v>163</v>
      </c>
      <c r="C58" s="352" t="s">
        <v>150</v>
      </c>
      <c r="D58" s="359" t="s">
        <v>268</v>
      </c>
      <c r="E58" s="352" t="s">
        <v>103</v>
      </c>
      <c r="F58" s="40" t="s">
        <v>274</v>
      </c>
      <c r="G58" s="35" t="s">
        <v>275</v>
      </c>
      <c r="H58" s="35" t="s">
        <v>276</v>
      </c>
      <c r="I58" s="35" t="s">
        <v>209</v>
      </c>
      <c r="J58" s="361" t="s">
        <v>99</v>
      </c>
      <c r="K58" s="347" t="s">
        <v>277</v>
      </c>
      <c r="L58" s="347" t="s">
        <v>273</v>
      </c>
      <c r="M58" s="422">
        <v>200</v>
      </c>
    </row>
    <row r="59" spans="1:13" ht="92.45" customHeight="1" x14ac:dyDescent="0.2">
      <c r="A59" s="31">
        <v>50</v>
      </c>
      <c r="B59" s="362"/>
      <c r="C59" s="362" t="s">
        <v>101</v>
      </c>
      <c r="D59" s="370" t="s">
        <v>278</v>
      </c>
      <c r="E59" s="362" t="s">
        <v>103</v>
      </c>
      <c r="F59" s="28" t="s">
        <v>279</v>
      </c>
      <c r="G59" s="363" t="s">
        <v>280</v>
      </c>
      <c r="H59" s="363" t="s">
        <v>281</v>
      </c>
      <c r="I59" s="363" t="s">
        <v>144</v>
      </c>
      <c r="J59" s="372" t="s">
        <v>184</v>
      </c>
      <c r="K59" s="365" t="s">
        <v>282</v>
      </c>
      <c r="L59" s="365"/>
      <c r="M59" s="421">
        <v>1000</v>
      </c>
    </row>
    <row r="60" spans="1:13" ht="92.45" customHeight="1" x14ac:dyDescent="0.2">
      <c r="A60" s="31">
        <v>51</v>
      </c>
      <c r="B60" s="362"/>
      <c r="C60" s="362" t="s">
        <v>101</v>
      </c>
      <c r="D60" s="370" t="s">
        <v>278</v>
      </c>
      <c r="E60" s="362" t="s">
        <v>103</v>
      </c>
      <c r="F60" s="28" t="s">
        <v>283</v>
      </c>
      <c r="G60" s="363" t="s">
        <v>284</v>
      </c>
      <c r="H60" s="363" t="s">
        <v>285</v>
      </c>
      <c r="I60" s="363" t="s">
        <v>144</v>
      </c>
      <c r="J60" s="372" t="s">
        <v>184</v>
      </c>
      <c r="K60" s="365" t="s">
        <v>286</v>
      </c>
      <c r="L60" s="365"/>
      <c r="M60" s="421">
        <v>500</v>
      </c>
    </row>
    <row r="61" spans="1:13" ht="108.6" customHeight="1" x14ac:dyDescent="0.2">
      <c r="A61" s="31">
        <v>52</v>
      </c>
      <c r="B61" s="31" t="s">
        <v>10</v>
      </c>
      <c r="C61" s="31" t="s">
        <v>74</v>
      </c>
      <c r="D61" s="38" t="s">
        <v>287</v>
      </c>
      <c r="E61" s="31" t="s">
        <v>288</v>
      </c>
      <c r="F61" s="27" t="s">
        <v>289</v>
      </c>
      <c r="G61" s="32" t="s">
        <v>290</v>
      </c>
      <c r="H61" s="32"/>
      <c r="I61" s="32" t="s">
        <v>291</v>
      </c>
      <c r="J61" s="37" t="s">
        <v>80</v>
      </c>
      <c r="K61" s="33" t="s">
        <v>115</v>
      </c>
      <c r="L61" s="33"/>
      <c r="M61" s="419">
        <v>210</v>
      </c>
    </row>
    <row r="62" spans="1:13" ht="158.1" customHeight="1" x14ac:dyDescent="0.2">
      <c r="A62" s="31">
        <v>53</v>
      </c>
      <c r="B62" s="362"/>
      <c r="C62" s="362" t="s">
        <v>101</v>
      </c>
      <c r="D62" s="370" t="s">
        <v>292</v>
      </c>
      <c r="E62" s="362" t="s">
        <v>75</v>
      </c>
      <c r="F62" s="28" t="s">
        <v>293</v>
      </c>
      <c r="G62" s="363" t="s">
        <v>294</v>
      </c>
      <c r="H62" s="363" t="s">
        <v>295</v>
      </c>
      <c r="I62" s="363" t="s">
        <v>296</v>
      </c>
      <c r="J62" s="372" t="s">
        <v>99</v>
      </c>
      <c r="K62" s="365" t="s">
        <v>94</v>
      </c>
      <c r="L62" s="365"/>
      <c r="M62" s="421">
        <v>11</v>
      </c>
    </row>
    <row r="63" spans="1:13" ht="83.1" customHeight="1" x14ac:dyDescent="0.2">
      <c r="A63" s="31">
        <v>54</v>
      </c>
      <c r="B63" s="362"/>
      <c r="C63" s="362" t="s">
        <v>101</v>
      </c>
      <c r="D63" s="370" t="s">
        <v>292</v>
      </c>
      <c r="E63" s="362" t="s">
        <v>75</v>
      </c>
      <c r="F63" s="28" t="s">
        <v>297</v>
      </c>
      <c r="G63" s="363" t="s">
        <v>298</v>
      </c>
      <c r="H63" s="363" t="s">
        <v>299</v>
      </c>
      <c r="I63" s="363" t="s">
        <v>144</v>
      </c>
      <c r="J63" s="372" t="s">
        <v>99</v>
      </c>
      <c r="K63" s="365" t="s">
        <v>254</v>
      </c>
      <c r="L63" s="365"/>
      <c r="M63" s="421">
        <v>90</v>
      </c>
    </row>
    <row r="64" spans="1:13" ht="89.45" customHeight="1" x14ac:dyDescent="0.2">
      <c r="A64" s="31">
        <v>55</v>
      </c>
      <c r="B64" s="31" t="s">
        <v>300</v>
      </c>
      <c r="C64" s="31" t="s">
        <v>74</v>
      </c>
      <c r="D64" s="38" t="s">
        <v>268</v>
      </c>
      <c r="E64" s="31" t="s">
        <v>103</v>
      </c>
      <c r="F64" s="27" t="s">
        <v>301</v>
      </c>
      <c r="G64" s="32" t="s">
        <v>302</v>
      </c>
      <c r="H64" s="32" t="s">
        <v>303</v>
      </c>
      <c r="I64" s="32" t="s">
        <v>209</v>
      </c>
      <c r="J64" s="37" t="s">
        <v>184</v>
      </c>
      <c r="K64" s="33" t="s">
        <v>254</v>
      </c>
      <c r="L64" s="33" t="s">
        <v>273</v>
      </c>
      <c r="M64" s="419">
        <v>30</v>
      </c>
    </row>
    <row r="65" spans="1:13" ht="147" customHeight="1" x14ac:dyDescent="0.2">
      <c r="A65" s="31">
        <v>56</v>
      </c>
      <c r="B65" s="362"/>
      <c r="C65" s="362" t="s">
        <v>101</v>
      </c>
      <c r="D65" s="370" t="s">
        <v>304</v>
      </c>
      <c r="E65" s="362" t="s">
        <v>103</v>
      </c>
      <c r="F65" s="28" t="s">
        <v>305</v>
      </c>
      <c r="G65" s="363" t="s">
        <v>306</v>
      </c>
      <c r="H65" s="363" t="s">
        <v>307</v>
      </c>
      <c r="I65" s="363" t="s">
        <v>107</v>
      </c>
      <c r="J65" s="372" t="s">
        <v>80</v>
      </c>
      <c r="K65" s="365" t="s">
        <v>308</v>
      </c>
      <c r="L65" s="365" t="s">
        <v>273</v>
      </c>
      <c r="M65" s="421">
        <v>1881</v>
      </c>
    </row>
    <row r="66" spans="1:13" ht="120.95" customHeight="1" x14ac:dyDescent="0.2">
      <c r="A66" s="31">
        <v>57</v>
      </c>
      <c r="B66" s="362"/>
      <c r="C66" s="362" t="s">
        <v>101</v>
      </c>
      <c r="D66" s="370" t="s">
        <v>304</v>
      </c>
      <c r="E66" s="362" t="s">
        <v>103</v>
      </c>
      <c r="F66" s="28" t="s">
        <v>309</v>
      </c>
      <c r="G66" s="363" t="s">
        <v>310</v>
      </c>
      <c r="H66" s="363" t="s">
        <v>311</v>
      </c>
      <c r="I66" s="363" t="s">
        <v>107</v>
      </c>
      <c r="J66" s="372" t="s">
        <v>80</v>
      </c>
      <c r="K66" s="365" t="s">
        <v>115</v>
      </c>
      <c r="L66" s="365" t="s">
        <v>273</v>
      </c>
      <c r="M66" s="421">
        <v>1672</v>
      </c>
    </row>
    <row r="67" spans="1:13" ht="111.6" customHeight="1" x14ac:dyDescent="0.2">
      <c r="A67" s="31">
        <v>58</v>
      </c>
      <c r="B67" s="362"/>
      <c r="C67" s="362" t="s">
        <v>101</v>
      </c>
      <c r="D67" s="370" t="s">
        <v>312</v>
      </c>
      <c r="E67" s="362" t="s">
        <v>103</v>
      </c>
      <c r="F67" s="28" t="s">
        <v>313</v>
      </c>
      <c r="G67" s="363" t="s">
        <v>314</v>
      </c>
      <c r="H67" s="363" t="s">
        <v>315</v>
      </c>
      <c r="I67" s="363" t="s">
        <v>119</v>
      </c>
      <c r="J67" s="372" t="s">
        <v>99</v>
      </c>
      <c r="K67" s="365" t="s">
        <v>316</v>
      </c>
      <c r="L67" s="365" t="s">
        <v>273</v>
      </c>
      <c r="M67" s="421">
        <v>5200</v>
      </c>
    </row>
    <row r="68" spans="1:13" ht="161.44999999999999" customHeight="1" x14ac:dyDescent="0.2">
      <c r="A68" s="31">
        <v>59</v>
      </c>
      <c r="B68" s="31" t="s">
        <v>18</v>
      </c>
      <c r="C68" s="31" t="s">
        <v>74</v>
      </c>
      <c r="D68" s="38" t="s">
        <v>304</v>
      </c>
      <c r="E68" s="31" t="s">
        <v>103</v>
      </c>
      <c r="F68" s="27" t="s">
        <v>317</v>
      </c>
      <c r="G68" s="32" t="s">
        <v>318</v>
      </c>
      <c r="H68" s="32" t="s">
        <v>319</v>
      </c>
      <c r="I68" s="32" t="s">
        <v>320</v>
      </c>
      <c r="J68" s="37" t="s">
        <v>80</v>
      </c>
      <c r="K68" s="33" t="s">
        <v>321</v>
      </c>
      <c r="L68" s="33" t="s">
        <v>273</v>
      </c>
      <c r="M68" s="419">
        <v>400</v>
      </c>
    </row>
    <row r="69" spans="1:13" ht="149.44999999999999" customHeight="1" x14ac:dyDescent="0.2">
      <c r="A69" s="31">
        <v>60</v>
      </c>
      <c r="B69" s="362"/>
      <c r="C69" s="362" t="s">
        <v>101</v>
      </c>
      <c r="D69" s="370" t="s">
        <v>322</v>
      </c>
      <c r="E69" s="362" t="s">
        <v>103</v>
      </c>
      <c r="F69" s="28" t="s">
        <v>323</v>
      </c>
      <c r="G69" s="363" t="s">
        <v>324</v>
      </c>
      <c r="H69" s="363" t="s">
        <v>325</v>
      </c>
      <c r="I69" s="363" t="s">
        <v>119</v>
      </c>
      <c r="J69" s="372" t="s">
        <v>80</v>
      </c>
      <c r="K69" s="365" t="s">
        <v>326</v>
      </c>
      <c r="L69" s="365" t="s">
        <v>273</v>
      </c>
      <c r="M69" s="421">
        <v>1000</v>
      </c>
    </row>
    <row r="70" spans="1:13" ht="180" customHeight="1" x14ac:dyDescent="0.2">
      <c r="A70" s="31">
        <v>61</v>
      </c>
      <c r="B70" s="31" t="s">
        <v>11</v>
      </c>
      <c r="C70" s="31" t="s">
        <v>74</v>
      </c>
      <c r="D70" s="38" t="s">
        <v>312</v>
      </c>
      <c r="E70" s="31" t="s">
        <v>103</v>
      </c>
      <c r="F70" s="27" t="s">
        <v>327</v>
      </c>
      <c r="G70" s="32" t="s">
        <v>328</v>
      </c>
      <c r="H70" s="32" t="s">
        <v>329</v>
      </c>
      <c r="I70" s="32" t="s">
        <v>119</v>
      </c>
      <c r="J70" s="37" t="s">
        <v>99</v>
      </c>
      <c r="K70" s="33" t="s">
        <v>330</v>
      </c>
      <c r="L70" s="33" t="s">
        <v>273</v>
      </c>
      <c r="M70" s="419">
        <v>5000</v>
      </c>
    </row>
    <row r="71" spans="1:13" ht="118.5" customHeight="1" x14ac:dyDescent="0.2">
      <c r="A71" s="31">
        <v>62</v>
      </c>
      <c r="B71" s="362"/>
      <c r="C71" s="362" t="s">
        <v>101</v>
      </c>
      <c r="D71" s="370" t="s">
        <v>312</v>
      </c>
      <c r="E71" s="362" t="s">
        <v>103</v>
      </c>
      <c r="F71" s="28" t="s">
        <v>331</v>
      </c>
      <c r="G71" s="363" t="s">
        <v>332</v>
      </c>
      <c r="H71" s="363" t="s">
        <v>333</v>
      </c>
      <c r="I71" s="363" t="s">
        <v>119</v>
      </c>
      <c r="J71" s="372" t="s">
        <v>99</v>
      </c>
      <c r="K71" s="365" t="s">
        <v>334</v>
      </c>
      <c r="L71" s="365" t="s">
        <v>273</v>
      </c>
      <c r="M71" s="421">
        <v>1500</v>
      </c>
    </row>
    <row r="72" spans="1:13" ht="118.5" customHeight="1" x14ac:dyDescent="0.2">
      <c r="A72" s="31">
        <v>63</v>
      </c>
      <c r="B72" s="362"/>
      <c r="C72" s="362" t="s">
        <v>101</v>
      </c>
      <c r="D72" s="370" t="s">
        <v>304</v>
      </c>
      <c r="E72" s="362" t="s">
        <v>103</v>
      </c>
      <c r="F72" s="28" t="s">
        <v>335</v>
      </c>
      <c r="G72" s="363" t="s">
        <v>336</v>
      </c>
      <c r="H72" s="363" t="s">
        <v>307</v>
      </c>
      <c r="I72" s="363" t="s">
        <v>107</v>
      </c>
      <c r="J72" s="372" t="s">
        <v>80</v>
      </c>
      <c r="K72" s="365" t="s">
        <v>337</v>
      </c>
      <c r="L72" s="365" t="s">
        <v>273</v>
      </c>
      <c r="M72" s="421">
        <v>1862</v>
      </c>
    </row>
    <row r="73" spans="1:13" ht="113.45" customHeight="1" x14ac:dyDescent="0.2">
      <c r="A73" s="31">
        <v>64</v>
      </c>
      <c r="B73" s="31" t="s">
        <v>17</v>
      </c>
      <c r="C73" s="31" t="s">
        <v>74</v>
      </c>
      <c r="D73" s="38" t="s">
        <v>338</v>
      </c>
      <c r="E73" s="31" t="s">
        <v>288</v>
      </c>
      <c r="F73" s="27" t="s">
        <v>339</v>
      </c>
      <c r="G73" s="32" t="s">
        <v>340</v>
      </c>
      <c r="H73" s="32" t="s">
        <v>341</v>
      </c>
      <c r="I73" s="32" t="s">
        <v>320</v>
      </c>
      <c r="J73" s="37" t="s">
        <v>80</v>
      </c>
      <c r="K73" s="33" t="s">
        <v>100</v>
      </c>
      <c r="L73" s="33"/>
      <c r="M73" s="419">
        <v>150</v>
      </c>
    </row>
    <row r="74" spans="1:13" ht="125.1" customHeight="1" x14ac:dyDescent="0.2">
      <c r="A74" s="31">
        <v>65</v>
      </c>
      <c r="B74" s="31" t="s">
        <v>18</v>
      </c>
      <c r="C74" s="31" t="s">
        <v>74</v>
      </c>
      <c r="D74" s="38" t="s">
        <v>338</v>
      </c>
      <c r="E74" s="31" t="s">
        <v>288</v>
      </c>
      <c r="F74" s="27" t="s">
        <v>342</v>
      </c>
      <c r="G74" s="32" t="s">
        <v>343</v>
      </c>
      <c r="H74" s="32" t="s">
        <v>341</v>
      </c>
      <c r="I74" s="32" t="s">
        <v>320</v>
      </c>
      <c r="J74" s="37" t="s">
        <v>80</v>
      </c>
      <c r="K74" s="33" t="s">
        <v>272</v>
      </c>
      <c r="L74" s="33"/>
      <c r="M74" s="419">
        <v>300</v>
      </c>
    </row>
    <row r="75" spans="1:13" ht="114" customHeight="1" x14ac:dyDescent="0.2">
      <c r="A75" s="31">
        <v>66</v>
      </c>
      <c r="B75" s="352" t="s">
        <v>11</v>
      </c>
      <c r="C75" s="352" t="s">
        <v>150</v>
      </c>
      <c r="D75" s="359" t="s">
        <v>24</v>
      </c>
      <c r="E75" s="352" t="s">
        <v>75</v>
      </c>
      <c r="F75" s="40" t="s">
        <v>344</v>
      </c>
      <c r="G75" s="35" t="s">
        <v>345</v>
      </c>
      <c r="H75" s="35" t="s">
        <v>346</v>
      </c>
      <c r="I75" s="35" t="s">
        <v>291</v>
      </c>
      <c r="J75" s="361" t="s">
        <v>80</v>
      </c>
      <c r="K75" s="347" t="s">
        <v>81</v>
      </c>
      <c r="L75" s="347"/>
      <c r="M75" s="422">
        <v>558</v>
      </c>
    </row>
    <row r="76" spans="1:13" ht="96.95" customHeight="1" x14ac:dyDescent="0.2">
      <c r="A76" s="31">
        <v>67</v>
      </c>
      <c r="B76" s="352" t="s">
        <v>82</v>
      </c>
      <c r="C76" s="352" t="s">
        <v>150</v>
      </c>
      <c r="D76" s="359" t="s">
        <v>24</v>
      </c>
      <c r="E76" s="352" t="s">
        <v>75</v>
      </c>
      <c r="F76" s="40" t="s">
        <v>347</v>
      </c>
      <c r="G76" s="35" t="s">
        <v>348</v>
      </c>
      <c r="H76" s="35"/>
      <c r="I76" s="35" t="s">
        <v>107</v>
      </c>
      <c r="J76" s="361" t="s">
        <v>99</v>
      </c>
      <c r="K76" s="347" t="s">
        <v>155</v>
      </c>
      <c r="L76" s="347"/>
      <c r="M76" s="422">
        <v>37700</v>
      </c>
    </row>
    <row r="77" spans="1:13" ht="114.95" customHeight="1" x14ac:dyDescent="0.2">
      <c r="A77" s="31">
        <v>68</v>
      </c>
      <c r="B77" s="352" t="s">
        <v>300</v>
      </c>
      <c r="C77" s="352" t="s">
        <v>150</v>
      </c>
      <c r="D77" s="359" t="s">
        <v>24</v>
      </c>
      <c r="E77" s="352" t="s">
        <v>75</v>
      </c>
      <c r="F77" s="40" t="s">
        <v>349</v>
      </c>
      <c r="G77" s="35" t="s">
        <v>350</v>
      </c>
      <c r="H77" s="35"/>
      <c r="I77" s="35" t="s">
        <v>107</v>
      </c>
      <c r="J77" s="361" t="s">
        <v>99</v>
      </c>
      <c r="K77" s="347" t="s">
        <v>155</v>
      </c>
      <c r="L77" s="347"/>
      <c r="M77" s="422">
        <v>142</v>
      </c>
    </row>
    <row r="78" spans="1:13" ht="114.95" customHeight="1" x14ac:dyDescent="0.2">
      <c r="A78" s="31">
        <v>69</v>
      </c>
      <c r="B78" s="352" t="s">
        <v>11</v>
      </c>
      <c r="C78" s="352" t="s">
        <v>150</v>
      </c>
      <c r="D78" s="359" t="s">
        <v>24</v>
      </c>
      <c r="E78" s="352" t="s">
        <v>75</v>
      </c>
      <c r="F78" s="40" t="s">
        <v>351</v>
      </c>
      <c r="G78" s="35" t="s">
        <v>352</v>
      </c>
      <c r="H78" s="35" t="s">
        <v>353</v>
      </c>
      <c r="I78" s="35" t="s">
        <v>119</v>
      </c>
      <c r="J78" s="361" t="s">
        <v>99</v>
      </c>
      <c r="K78" s="347" t="s">
        <v>81</v>
      </c>
      <c r="L78" s="347"/>
      <c r="M78" s="422">
        <v>120</v>
      </c>
    </row>
    <row r="79" spans="1:13" ht="114.95" customHeight="1" x14ac:dyDescent="0.2">
      <c r="A79" s="31">
        <v>70</v>
      </c>
      <c r="B79" s="352" t="s">
        <v>354</v>
      </c>
      <c r="C79" s="352" t="s">
        <v>150</v>
      </c>
      <c r="D79" s="359" t="s">
        <v>24</v>
      </c>
      <c r="E79" s="352" t="s">
        <v>75</v>
      </c>
      <c r="F79" s="40" t="s">
        <v>355</v>
      </c>
      <c r="G79" s="35" t="s">
        <v>356</v>
      </c>
      <c r="H79" s="35" t="s">
        <v>357</v>
      </c>
      <c r="I79" s="35" t="s">
        <v>144</v>
      </c>
      <c r="J79" s="361" t="s">
        <v>99</v>
      </c>
      <c r="K79" s="347" t="s">
        <v>81</v>
      </c>
      <c r="L79" s="347"/>
      <c r="M79" s="422">
        <v>300</v>
      </c>
    </row>
    <row r="80" spans="1:13" ht="114.95" customHeight="1" x14ac:dyDescent="0.2">
      <c r="A80" s="31">
        <v>71</v>
      </c>
      <c r="B80" s="352" t="s">
        <v>358</v>
      </c>
      <c r="C80" s="352" t="s">
        <v>150</v>
      </c>
      <c r="D80" s="359" t="s">
        <v>24</v>
      </c>
      <c r="E80" s="352" t="s">
        <v>75</v>
      </c>
      <c r="F80" s="40" t="s">
        <v>359</v>
      </c>
      <c r="G80" s="35" t="s">
        <v>360</v>
      </c>
      <c r="H80" s="35" t="s">
        <v>361</v>
      </c>
      <c r="I80" s="35" t="s">
        <v>119</v>
      </c>
      <c r="J80" s="361" t="s">
        <v>80</v>
      </c>
      <c r="K80" s="347" t="s">
        <v>286</v>
      </c>
      <c r="L80" s="347"/>
      <c r="M80" s="422">
        <v>1500</v>
      </c>
    </row>
    <row r="81" spans="1:13" ht="114.95" customHeight="1" x14ac:dyDescent="0.2">
      <c r="A81" s="31">
        <v>72</v>
      </c>
      <c r="B81" s="19"/>
      <c r="C81" s="19" t="s">
        <v>101</v>
      </c>
      <c r="D81" s="19" t="s">
        <v>128</v>
      </c>
      <c r="E81" s="19" t="s">
        <v>103</v>
      </c>
      <c r="F81" s="78" t="s">
        <v>362</v>
      </c>
      <c r="G81" s="20" t="s">
        <v>363</v>
      </c>
      <c r="H81" s="20" t="s">
        <v>364</v>
      </c>
      <c r="I81" s="35" t="s">
        <v>291</v>
      </c>
      <c r="J81" s="361" t="s">
        <v>273</v>
      </c>
      <c r="K81" s="347" t="s">
        <v>365</v>
      </c>
      <c r="L81" s="347"/>
      <c r="M81" s="422">
        <v>35000</v>
      </c>
    </row>
    <row r="82" spans="1:13" ht="114.95" customHeight="1" x14ac:dyDescent="0.2">
      <c r="A82" s="31">
        <v>73</v>
      </c>
      <c r="B82" s="19"/>
      <c r="C82" s="19" t="s">
        <v>101</v>
      </c>
      <c r="D82" s="398" t="s">
        <v>366</v>
      </c>
      <c r="E82" s="362" t="s">
        <v>103</v>
      </c>
      <c r="F82" s="398" t="s">
        <v>367</v>
      </c>
      <c r="G82" s="399" t="s">
        <v>368</v>
      </c>
      <c r="H82" s="400" t="s">
        <v>369</v>
      </c>
      <c r="I82" s="424" t="s">
        <v>107</v>
      </c>
      <c r="J82" s="362" t="s">
        <v>80</v>
      </c>
      <c r="K82" s="370" t="s">
        <v>370</v>
      </c>
      <c r="L82" s="365"/>
      <c r="M82" s="421">
        <v>7000</v>
      </c>
    </row>
    <row r="83" spans="1:13" ht="119.1" customHeight="1" x14ac:dyDescent="0.2">
      <c r="A83" s="31">
        <v>74</v>
      </c>
      <c r="B83" s="19"/>
      <c r="C83" s="19" t="s">
        <v>101</v>
      </c>
      <c r="D83" s="401" t="s">
        <v>366</v>
      </c>
      <c r="E83" s="402" t="s">
        <v>103</v>
      </c>
      <c r="F83" s="401" t="s">
        <v>371</v>
      </c>
      <c r="G83" s="403" t="s">
        <v>372</v>
      </c>
      <c r="H83" s="404" t="s">
        <v>373</v>
      </c>
      <c r="I83" s="425" t="s">
        <v>107</v>
      </c>
      <c r="J83" s="402" t="s">
        <v>80</v>
      </c>
      <c r="K83" s="402" t="s">
        <v>374</v>
      </c>
      <c r="L83" s="431"/>
      <c r="M83" s="426">
        <v>2500</v>
      </c>
    </row>
    <row r="84" spans="1:13" ht="76.5" x14ac:dyDescent="0.2">
      <c r="A84" s="31">
        <v>75</v>
      </c>
      <c r="B84" s="19"/>
      <c r="C84" s="19" t="s">
        <v>101</v>
      </c>
      <c r="D84" s="398" t="s">
        <v>366</v>
      </c>
      <c r="E84" s="362" t="s">
        <v>103</v>
      </c>
      <c r="F84" s="28" t="s">
        <v>375</v>
      </c>
      <c r="G84" s="405" t="s">
        <v>376</v>
      </c>
      <c r="H84" s="400" t="s">
        <v>373</v>
      </c>
      <c r="I84" s="424" t="s">
        <v>107</v>
      </c>
      <c r="J84" s="362" t="s">
        <v>80</v>
      </c>
      <c r="K84" s="362" t="s">
        <v>374</v>
      </c>
      <c r="L84" s="365"/>
      <c r="M84" s="421">
        <v>1000</v>
      </c>
    </row>
    <row r="85" spans="1:13" ht="63.75" x14ac:dyDescent="0.2">
      <c r="A85" s="31">
        <v>76</v>
      </c>
      <c r="B85" s="19"/>
      <c r="C85" s="19" t="s">
        <v>101</v>
      </c>
      <c r="D85" s="401" t="s">
        <v>366</v>
      </c>
      <c r="E85" s="402" t="s">
        <v>103</v>
      </c>
      <c r="F85" s="406" t="s">
        <v>377</v>
      </c>
      <c r="G85" s="403" t="s">
        <v>378</v>
      </c>
      <c r="H85" s="404" t="s">
        <v>379</v>
      </c>
      <c r="I85" s="425" t="s">
        <v>107</v>
      </c>
      <c r="J85" s="402" t="s">
        <v>80</v>
      </c>
      <c r="K85" s="402" t="s">
        <v>374</v>
      </c>
      <c r="L85" s="365"/>
      <c r="M85" s="426">
        <v>4000</v>
      </c>
    </row>
    <row r="86" spans="1:13" ht="140.25" x14ac:dyDescent="0.2">
      <c r="A86" s="31">
        <v>77</v>
      </c>
      <c r="B86" s="19"/>
      <c r="C86" s="19" t="s">
        <v>101</v>
      </c>
      <c r="D86" s="398" t="s">
        <v>366</v>
      </c>
      <c r="E86" s="362" t="s">
        <v>103</v>
      </c>
      <c r="F86" s="398" t="s">
        <v>380</v>
      </c>
      <c r="G86" s="405" t="s">
        <v>381</v>
      </c>
      <c r="H86" s="407"/>
      <c r="I86" s="424" t="s">
        <v>107</v>
      </c>
      <c r="J86" s="362" t="s">
        <v>184</v>
      </c>
      <c r="K86" s="427" t="s">
        <v>382</v>
      </c>
      <c r="L86" s="365"/>
      <c r="M86" s="415">
        <v>4700</v>
      </c>
    </row>
    <row r="87" spans="1:13" ht="178.5" x14ac:dyDescent="0.2">
      <c r="A87" s="31">
        <v>78</v>
      </c>
      <c r="B87" s="19"/>
      <c r="C87" s="19" t="s">
        <v>101</v>
      </c>
      <c r="D87" s="401" t="s">
        <v>366</v>
      </c>
      <c r="E87" s="402" t="s">
        <v>103</v>
      </c>
      <c r="F87" s="406" t="s">
        <v>383</v>
      </c>
      <c r="G87" s="403" t="s">
        <v>384</v>
      </c>
      <c r="H87" s="408" t="s">
        <v>385</v>
      </c>
      <c r="I87" s="425" t="s">
        <v>209</v>
      </c>
      <c r="J87" s="402" t="s">
        <v>99</v>
      </c>
      <c r="K87" s="428" t="s">
        <v>386</v>
      </c>
      <c r="L87" s="365"/>
      <c r="M87" s="426">
        <v>25</v>
      </c>
    </row>
    <row r="88" spans="1:13" ht="63.75" x14ac:dyDescent="0.2">
      <c r="A88" s="31">
        <v>79</v>
      </c>
      <c r="B88" s="19"/>
      <c r="C88" s="19" t="s">
        <v>101</v>
      </c>
      <c r="D88" s="398" t="s">
        <v>366</v>
      </c>
      <c r="E88" s="362" t="s">
        <v>103</v>
      </c>
      <c r="F88" s="28" t="s">
        <v>387</v>
      </c>
      <c r="G88" s="405" t="s">
        <v>388</v>
      </c>
      <c r="H88" s="407"/>
      <c r="I88" s="424" t="s">
        <v>107</v>
      </c>
      <c r="J88" s="362" t="s">
        <v>80</v>
      </c>
      <c r="K88" s="427" t="s">
        <v>389</v>
      </c>
      <c r="L88" s="365"/>
      <c r="M88" s="415">
        <v>21000</v>
      </c>
    </row>
    <row r="89" spans="1:13" ht="38.25" x14ac:dyDescent="0.2">
      <c r="A89" s="31">
        <v>80</v>
      </c>
      <c r="B89" s="19"/>
      <c r="C89" s="19" t="s">
        <v>101</v>
      </c>
      <c r="D89" s="401" t="s">
        <v>366</v>
      </c>
      <c r="E89" s="402" t="s">
        <v>103</v>
      </c>
      <c r="F89" s="406" t="s">
        <v>390</v>
      </c>
      <c r="G89" s="403" t="s">
        <v>391</v>
      </c>
      <c r="H89" s="409"/>
      <c r="I89" s="425" t="s">
        <v>392</v>
      </c>
      <c r="J89" s="402" t="s">
        <v>184</v>
      </c>
      <c r="K89" s="428" t="s">
        <v>393</v>
      </c>
      <c r="L89" s="365"/>
      <c r="M89" s="426">
        <v>2500</v>
      </c>
    </row>
    <row r="90" spans="1:13" ht="63.75" x14ac:dyDescent="0.2">
      <c r="A90" s="31">
        <v>81</v>
      </c>
      <c r="B90" s="19"/>
      <c r="C90" s="19" t="s">
        <v>101</v>
      </c>
      <c r="D90" s="398" t="s">
        <v>366</v>
      </c>
      <c r="E90" s="362" t="s">
        <v>103</v>
      </c>
      <c r="F90" s="398" t="s">
        <v>394</v>
      </c>
      <c r="G90" s="405" t="s">
        <v>395</v>
      </c>
      <c r="H90" s="407"/>
      <c r="I90" s="424" t="s">
        <v>107</v>
      </c>
      <c r="J90" s="362" t="s">
        <v>80</v>
      </c>
      <c r="K90" s="427" t="s">
        <v>396</v>
      </c>
      <c r="L90" s="365"/>
      <c r="M90" s="421">
        <v>500</v>
      </c>
    </row>
    <row r="91" spans="1:13" ht="63.75" x14ac:dyDescent="0.2">
      <c r="A91" s="31">
        <v>82</v>
      </c>
      <c r="B91" s="19"/>
      <c r="C91" s="19" t="s">
        <v>101</v>
      </c>
      <c r="D91" s="401" t="s">
        <v>366</v>
      </c>
      <c r="E91" s="402" t="s">
        <v>103</v>
      </c>
      <c r="F91" s="401" t="s">
        <v>397</v>
      </c>
      <c r="G91" s="403" t="s">
        <v>398</v>
      </c>
      <c r="H91" s="404"/>
      <c r="I91" s="425" t="s">
        <v>107</v>
      </c>
      <c r="J91" s="402" t="s">
        <v>184</v>
      </c>
      <c r="K91" s="428" t="s">
        <v>396</v>
      </c>
      <c r="L91" s="365"/>
      <c r="M91" s="426">
        <v>4000</v>
      </c>
    </row>
    <row r="92" spans="1:13" ht="140.25" x14ac:dyDescent="0.2">
      <c r="A92" s="31">
        <v>83</v>
      </c>
      <c r="B92" s="19"/>
      <c r="C92" s="19" t="s">
        <v>101</v>
      </c>
      <c r="D92" s="398" t="s">
        <v>366</v>
      </c>
      <c r="E92" s="362" t="s">
        <v>103</v>
      </c>
      <c r="F92" s="28" t="s">
        <v>399</v>
      </c>
      <c r="G92" s="405" t="s">
        <v>400</v>
      </c>
      <c r="H92" s="400" t="s">
        <v>401</v>
      </c>
      <c r="I92" s="424" t="s">
        <v>107</v>
      </c>
      <c r="J92" s="362" t="s">
        <v>184</v>
      </c>
      <c r="K92" s="427" t="s">
        <v>402</v>
      </c>
      <c r="L92" s="365"/>
      <c r="M92" s="415">
        <v>550</v>
      </c>
    </row>
    <row r="93" spans="1:13" ht="178.5" x14ac:dyDescent="0.2">
      <c r="A93" s="31">
        <v>84</v>
      </c>
      <c r="B93" s="19"/>
      <c r="C93" s="19" t="s">
        <v>101</v>
      </c>
      <c r="D93" s="401" t="s">
        <v>366</v>
      </c>
      <c r="E93" s="402" t="s">
        <v>103</v>
      </c>
      <c r="F93" s="406" t="s">
        <v>403</v>
      </c>
      <c r="G93" s="403" t="s">
        <v>404</v>
      </c>
      <c r="H93" s="404"/>
      <c r="I93" s="425" t="s">
        <v>222</v>
      </c>
      <c r="J93" s="402" t="s">
        <v>184</v>
      </c>
      <c r="K93" s="402" t="s">
        <v>386</v>
      </c>
      <c r="L93" s="365"/>
      <c r="M93" s="426">
        <v>400</v>
      </c>
    </row>
    <row r="94" spans="1:13" ht="127.5" x14ac:dyDescent="0.2">
      <c r="A94" s="31">
        <v>85</v>
      </c>
      <c r="B94" s="19"/>
      <c r="C94" s="19" t="s">
        <v>101</v>
      </c>
      <c r="D94" s="398" t="s">
        <v>366</v>
      </c>
      <c r="E94" s="362" t="s">
        <v>103</v>
      </c>
      <c r="F94" s="28" t="s">
        <v>405</v>
      </c>
      <c r="G94" s="405" t="s">
        <v>406</v>
      </c>
      <c r="H94" s="400" t="s">
        <v>407</v>
      </c>
      <c r="I94" s="424" t="s">
        <v>107</v>
      </c>
      <c r="J94" s="362" t="s">
        <v>184</v>
      </c>
      <c r="K94" s="362" t="s">
        <v>402</v>
      </c>
      <c r="L94" s="365"/>
      <c r="M94" s="415">
        <v>465</v>
      </c>
    </row>
    <row r="95" spans="1:13" ht="165.75" x14ac:dyDescent="0.2">
      <c r="A95" s="31">
        <v>86</v>
      </c>
      <c r="B95" s="19"/>
      <c r="C95" s="19" t="s">
        <v>101</v>
      </c>
      <c r="D95" s="401" t="s">
        <v>366</v>
      </c>
      <c r="E95" s="402" t="s">
        <v>103</v>
      </c>
      <c r="F95" s="406" t="s">
        <v>408</v>
      </c>
      <c r="G95" s="403" t="s">
        <v>409</v>
      </c>
      <c r="H95" s="404" t="s">
        <v>410</v>
      </c>
      <c r="I95" s="425" t="s">
        <v>107</v>
      </c>
      <c r="J95" s="402" t="s">
        <v>184</v>
      </c>
      <c r="K95" s="402" t="s">
        <v>402</v>
      </c>
      <c r="L95" s="365"/>
      <c r="M95" s="426">
        <v>510</v>
      </c>
    </row>
    <row r="96" spans="1:13" ht="38.25" x14ac:dyDescent="0.2">
      <c r="A96" s="31">
        <v>87</v>
      </c>
      <c r="B96" s="31" t="s">
        <v>300</v>
      </c>
      <c r="C96" s="31" t="s">
        <v>74</v>
      </c>
      <c r="D96" s="436" t="s">
        <v>366</v>
      </c>
      <c r="E96" s="38" t="s">
        <v>103</v>
      </c>
      <c r="F96" s="27" t="s">
        <v>134</v>
      </c>
      <c r="G96" s="437" t="s">
        <v>135</v>
      </c>
      <c r="H96" s="438"/>
      <c r="I96" s="439" t="s">
        <v>107</v>
      </c>
      <c r="J96" s="31" t="s">
        <v>80</v>
      </c>
      <c r="K96" s="31" t="s">
        <v>411</v>
      </c>
      <c r="L96" s="33"/>
      <c r="M96" s="419">
        <v>250</v>
      </c>
    </row>
    <row r="97" spans="1:13" ht="25.5" x14ac:dyDescent="0.2">
      <c r="A97" s="31">
        <v>88</v>
      </c>
      <c r="B97" s="31" t="s">
        <v>354</v>
      </c>
      <c r="C97" s="31" t="s">
        <v>74</v>
      </c>
      <c r="D97" s="440" t="s">
        <v>366</v>
      </c>
      <c r="E97" s="441" t="s">
        <v>103</v>
      </c>
      <c r="F97" s="440" t="s">
        <v>412</v>
      </c>
      <c r="G97" s="442" t="s">
        <v>413</v>
      </c>
      <c r="H97" s="443"/>
      <c r="I97" s="444" t="s">
        <v>144</v>
      </c>
      <c r="J97" s="445" t="s">
        <v>80</v>
      </c>
      <c r="K97" s="445" t="s">
        <v>411</v>
      </c>
      <c r="L97" s="33"/>
      <c r="M97" s="446">
        <v>2500</v>
      </c>
    </row>
    <row r="98" spans="1:13" ht="25.5" x14ac:dyDescent="0.2">
      <c r="A98" s="31">
        <v>89</v>
      </c>
      <c r="B98" s="31" t="s">
        <v>8</v>
      </c>
      <c r="C98" s="31" t="s">
        <v>74</v>
      </c>
      <c r="D98" s="436" t="s">
        <v>366</v>
      </c>
      <c r="E98" s="38" t="s">
        <v>103</v>
      </c>
      <c r="F98" s="436" t="s">
        <v>414</v>
      </c>
      <c r="G98" s="437" t="s">
        <v>415</v>
      </c>
      <c r="H98" s="438" t="s">
        <v>416</v>
      </c>
      <c r="I98" s="439" t="s">
        <v>296</v>
      </c>
      <c r="J98" s="31" t="s">
        <v>80</v>
      </c>
      <c r="K98" s="31" t="s">
        <v>277</v>
      </c>
      <c r="L98" s="33"/>
      <c r="M98" s="447">
        <v>1500</v>
      </c>
    </row>
    <row r="99" spans="1:13" ht="38.25" x14ac:dyDescent="0.2">
      <c r="A99" s="31">
        <v>90</v>
      </c>
      <c r="B99" s="19"/>
      <c r="C99" s="19" t="s">
        <v>169</v>
      </c>
      <c r="D99" s="401" t="s">
        <v>366</v>
      </c>
      <c r="E99" s="410" t="s">
        <v>103</v>
      </c>
      <c r="F99" s="406" t="s">
        <v>146</v>
      </c>
      <c r="G99" s="403" t="s">
        <v>147</v>
      </c>
      <c r="H99" s="404" t="s">
        <v>417</v>
      </c>
      <c r="I99" s="425" t="s">
        <v>107</v>
      </c>
      <c r="J99" s="402" t="s">
        <v>80</v>
      </c>
      <c r="K99" s="402" t="s">
        <v>411</v>
      </c>
      <c r="L99" s="365"/>
      <c r="M99" s="430">
        <v>100</v>
      </c>
    </row>
    <row r="100" spans="1:13" ht="25.5" x14ac:dyDescent="0.2">
      <c r="A100" s="31">
        <v>91</v>
      </c>
      <c r="B100" s="352" t="s">
        <v>11</v>
      </c>
      <c r="C100" s="352" t="s">
        <v>150</v>
      </c>
      <c r="D100" s="452" t="s">
        <v>366</v>
      </c>
      <c r="E100" s="359" t="s">
        <v>103</v>
      </c>
      <c r="F100" s="40" t="s">
        <v>418</v>
      </c>
      <c r="G100" s="453" t="s">
        <v>419</v>
      </c>
      <c r="H100" s="454" t="s">
        <v>416</v>
      </c>
      <c r="I100" s="455" t="s">
        <v>119</v>
      </c>
      <c r="J100" s="352" t="s">
        <v>80</v>
      </c>
      <c r="K100" s="352" t="s">
        <v>277</v>
      </c>
      <c r="L100" s="347"/>
      <c r="M100" s="456">
        <v>5000</v>
      </c>
    </row>
    <row r="101" spans="1:13" ht="51" x14ac:dyDescent="0.2">
      <c r="A101" s="31">
        <v>92</v>
      </c>
      <c r="B101" s="19"/>
      <c r="C101" s="19" t="s">
        <v>101</v>
      </c>
      <c r="D101" s="401" t="s">
        <v>366</v>
      </c>
      <c r="E101" s="410" t="s">
        <v>103</v>
      </c>
      <c r="F101" s="406" t="s">
        <v>420</v>
      </c>
      <c r="G101" s="403" t="s">
        <v>421</v>
      </c>
      <c r="H101" s="404" t="s">
        <v>422</v>
      </c>
      <c r="I101" s="425" t="s">
        <v>222</v>
      </c>
      <c r="J101" s="402" t="s">
        <v>184</v>
      </c>
      <c r="K101" s="402" t="s">
        <v>423</v>
      </c>
      <c r="L101" s="365"/>
      <c r="M101" s="430">
        <v>500</v>
      </c>
    </row>
    <row r="102" spans="1:13" ht="51" x14ac:dyDescent="0.2">
      <c r="A102" s="31">
        <v>93</v>
      </c>
      <c r="B102" s="19"/>
      <c r="C102" s="19" t="s">
        <v>101</v>
      </c>
      <c r="D102" s="398" t="s">
        <v>366</v>
      </c>
      <c r="E102" s="370" t="s">
        <v>103</v>
      </c>
      <c r="F102" s="28" t="s">
        <v>424</v>
      </c>
      <c r="G102" s="405" t="s">
        <v>425</v>
      </c>
      <c r="H102" s="400"/>
      <c r="I102" s="424" t="s">
        <v>107</v>
      </c>
      <c r="J102" s="362" t="s">
        <v>99</v>
      </c>
      <c r="K102" s="362">
        <v>2027</v>
      </c>
      <c r="L102" s="365"/>
      <c r="M102" s="429">
        <v>10000</v>
      </c>
    </row>
    <row r="103" spans="1:13" ht="38.25" x14ac:dyDescent="0.2">
      <c r="A103" s="31">
        <v>94</v>
      </c>
      <c r="B103" s="31" t="s">
        <v>14</v>
      </c>
      <c r="C103" s="31" t="s">
        <v>74</v>
      </c>
      <c r="D103" s="440" t="s">
        <v>137</v>
      </c>
      <c r="E103" s="441" t="s">
        <v>103</v>
      </c>
      <c r="F103" s="448" t="s">
        <v>426</v>
      </c>
      <c r="G103" s="442" t="s">
        <v>427</v>
      </c>
      <c r="H103" s="443" t="s">
        <v>428</v>
      </c>
      <c r="I103" s="444" t="s">
        <v>144</v>
      </c>
      <c r="J103" s="445" t="s">
        <v>80</v>
      </c>
      <c r="K103" s="445" t="s">
        <v>411</v>
      </c>
      <c r="L103" s="33"/>
      <c r="M103" s="449">
        <v>1000</v>
      </c>
    </row>
    <row r="104" spans="1:13" ht="25.5" x14ac:dyDescent="0.2">
      <c r="A104" s="31">
        <v>95</v>
      </c>
      <c r="B104" s="352" t="s">
        <v>14</v>
      </c>
      <c r="C104" s="352" t="s">
        <v>150</v>
      </c>
      <c r="D104" s="452" t="s">
        <v>366</v>
      </c>
      <c r="E104" s="359" t="s">
        <v>103</v>
      </c>
      <c r="F104" s="40" t="s">
        <v>429</v>
      </c>
      <c r="G104" s="453" t="s">
        <v>430</v>
      </c>
      <c r="H104" s="454" t="s">
        <v>431</v>
      </c>
      <c r="I104" s="455" t="s">
        <v>144</v>
      </c>
      <c r="J104" s="352" t="s">
        <v>80</v>
      </c>
      <c r="K104" s="352" t="s">
        <v>432</v>
      </c>
      <c r="L104" s="347"/>
      <c r="M104" s="456">
        <v>200</v>
      </c>
    </row>
    <row r="105" spans="1:13" ht="51" x14ac:dyDescent="0.2">
      <c r="A105" s="31">
        <v>96</v>
      </c>
      <c r="B105" s="352" t="s">
        <v>14</v>
      </c>
      <c r="C105" s="352" t="s">
        <v>150</v>
      </c>
      <c r="D105" s="457" t="s">
        <v>366</v>
      </c>
      <c r="E105" s="458" t="s">
        <v>103</v>
      </c>
      <c r="F105" s="459" t="s">
        <v>142</v>
      </c>
      <c r="G105" s="460" t="s">
        <v>143</v>
      </c>
      <c r="H105" s="461" t="s">
        <v>433</v>
      </c>
      <c r="I105" s="462" t="s">
        <v>144</v>
      </c>
      <c r="J105" s="463" t="s">
        <v>80</v>
      </c>
      <c r="K105" s="463" t="s">
        <v>432</v>
      </c>
      <c r="L105" s="347"/>
      <c r="M105" s="464">
        <v>900</v>
      </c>
    </row>
    <row r="106" spans="1:13" ht="38.25" x14ac:dyDescent="0.2">
      <c r="A106" s="31">
        <v>97</v>
      </c>
      <c r="B106" s="352" t="s">
        <v>354</v>
      </c>
      <c r="C106" s="352" t="s">
        <v>150</v>
      </c>
      <c r="D106" s="452" t="s">
        <v>137</v>
      </c>
      <c r="E106" s="359" t="s">
        <v>103</v>
      </c>
      <c r="F106" s="40" t="s">
        <v>138</v>
      </c>
      <c r="G106" s="453" t="s">
        <v>139</v>
      </c>
      <c r="H106" s="465"/>
      <c r="I106" s="455" t="s">
        <v>107</v>
      </c>
      <c r="J106" s="352" t="s">
        <v>80</v>
      </c>
      <c r="K106" s="352" t="s">
        <v>432</v>
      </c>
      <c r="L106" s="347"/>
      <c r="M106" s="456">
        <v>220</v>
      </c>
    </row>
    <row r="107" spans="1:13" ht="51" x14ac:dyDescent="0.2">
      <c r="A107" s="31">
        <v>98</v>
      </c>
      <c r="B107" s="19"/>
      <c r="C107" s="19" t="s">
        <v>101</v>
      </c>
      <c r="D107" s="401" t="s">
        <v>366</v>
      </c>
      <c r="E107" s="402" t="s">
        <v>103</v>
      </c>
      <c r="F107" s="406" t="s">
        <v>434</v>
      </c>
      <c r="G107" s="403" t="s">
        <v>435</v>
      </c>
      <c r="H107" s="432" t="s">
        <v>436</v>
      </c>
      <c r="I107" s="425" t="s">
        <v>107</v>
      </c>
      <c r="J107" s="402" t="s">
        <v>80</v>
      </c>
      <c r="K107" s="410" t="s">
        <v>437</v>
      </c>
      <c r="L107" s="365"/>
      <c r="M107" s="433">
        <v>795</v>
      </c>
    </row>
    <row r="108" spans="1:13" ht="51" x14ac:dyDescent="0.2">
      <c r="A108" s="31">
        <v>99</v>
      </c>
      <c r="B108" s="19"/>
      <c r="C108" s="19" t="s">
        <v>101</v>
      </c>
      <c r="D108" s="398" t="s">
        <v>366</v>
      </c>
      <c r="E108" s="362" t="s">
        <v>103</v>
      </c>
      <c r="F108" s="28" t="s">
        <v>438</v>
      </c>
      <c r="G108" s="405" t="s">
        <v>439</v>
      </c>
      <c r="H108" s="365" t="s">
        <v>440</v>
      </c>
      <c r="I108" s="424" t="s">
        <v>107</v>
      </c>
      <c r="J108" s="362" t="s">
        <v>80</v>
      </c>
      <c r="K108" s="370" t="s">
        <v>441</v>
      </c>
      <c r="L108" s="365"/>
      <c r="M108" s="415">
        <v>12000</v>
      </c>
    </row>
    <row r="109" spans="1:13" ht="51" x14ac:dyDescent="0.2">
      <c r="A109" s="31">
        <v>100</v>
      </c>
      <c r="B109" s="31" t="s">
        <v>15</v>
      </c>
      <c r="C109" s="31" t="s">
        <v>74</v>
      </c>
      <c r="D109" s="440" t="s">
        <v>366</v>
      </c>
      <c r="E109" s="445" t="s">
        <v>103</v>
      </c>
      <c r="F109" s="448" t="s">
        <v>442</v>
      </c>
      <c r="G109" s="442" t="s">
        <v>443</v>
      </c>
      <c r="H109" s="450" t="s">
        <v>444</v>
      </c>
      <c r="I109" s="444" t="s">
        <v>107</v>
      </c>
      <c r="J109" s="445" t="s">
        <v>99</v>
      </c>
      <c r="K109" s="441">
        <v>2021</v>
      </c>
      <c r="L109" s="33"/>
      <c r="M109" s="451">
        <v>25</v>
      </c>
    </row>
    <row r="110" spans="1:13" ht="51" x14ac:dyDescent="0.2">
      <c r="A110" s="31">
        <v>101</v>
      </c>
      <c r="B110" s="19"/>
      <c r="C110" s="19" t="s">
        <v>101</v>
      </c>
      <c r="D110" s="398" t="s">
        <v>366</v>
      </c>
      <c r="E110" s="362" t="s">
        <v>103</v>
      </c>
      <c r="F110" s="28" t="s">
        <v>445</v>
      </c>
      <c r="G110" s="405" t="s">
        <v>446</v>
      </c>
      <c r="H110" s="365" t="s">
        <v>436</v>
      </c>
      <c r="I110" s="424" t="s">
        <v>107</v>
      </c>
      <c r="J110" s="362" t="s">
        <v>80</v>
      </c>
      <c r="K110" s="370" t="s">
        <v>437</v>
      </c>
      <c r="L110" s="365"/>
      <c r="M110" s="415">
        <v>3500</v>
      </c>
    </row>
    <row r="111" spans="1:13" ht="51" x14ac:dyDescent="0.2">
      <c r="A111" s="31">
        <v>102</v>
      </c>
      <c r="B111" s="19"/>
      <c r="C111" s="19" t="s">
        <v>101</v>
      </c>
      <c r="D111" s="401" t="s">
        <v>366</v>
      </c>
      <c r="E111" s="402" t="s">
        <v>103</v>
      </c>
      <c r="F111" s="406" t="s">
        <v>447</v>
      </c>
      <c r="G111" s="403" t="s">
        <v>448</v>
      </c>
      <c r="H111" s="432" t="s">
        <v>449</v>
      </c>
      <c r="I111" s="425" t="s">
        <v>107</v>
      </c>
      <c r="J111" s="402" t="s">
        <v>80</v>
      </c>
      <c r="K111" s="410" t="s">
        <v>450</v>
      </c>
      <c r="L111" s="365"/>
      <c r="M111" s="433">
        <v>1530</v>
      </c>
    </row>
    <row r="112" spans="1:13" ht="63.75" x14ac:dyDescent="0.2">
      <c r="A112" s="31">
        <v>103</v>
      </c>
      <c r="B112" s="352" t="s">
        <v>15</v>
      </c>
      <c r="C112" s="352" t="s">
        <v>150</v>
      </c>
      <c r="D112" s="452" t="s">
        <v>366</v>
      </c>
      <c r="E112" s="352" t="s">
        <v>103</v>
      </c>
      <c r="F112" s="40" t="s">
        <v>451</v>
      </c>
      <c r="G112" s="453" t="s">
        <v>452</v>
      </c>
      <c r="H112" s="347" t="s">
        <v>453</v>
      </c>
      <c r="I112" s="455" t="s">
        <v>107</v>
      </c>
      <c r="J112" s="352" t="s">
        <v>80</v>
      </c>
      <c r="K112" s="359" t="s">
        <v>94</v>
      </c>
      <c r="L112" s="347"/>
      <c r="M112" s="466">
        <v>106</v>
      </c>
    </row>
    <row r="113" spans="1:13" ht="63.75" x14ac:dyDescent="0.2">
      <c r="A113" s="31">
        <v>104</v>
      </c>
      <c r="B113" s="19"/>
      <c r="C113" s="19" t="s">
        <v>101</v>
      </c>
      <c r="D113" s="401" t="s">
        <v>366</v>
      </c>
      <c r="E113" s="402" t="s">
        <v>103</v>
      </c>
      <c r="F113" s="406" t="s">
        <v>454</v>
      </c>
      <c r="G113" s="434" t="s">
        <v>455</v>
      </c>
      <c r="H113" s="432" t="s">
        <v>456</v>
      </c>
      <c r="I113" s="425" t="s">
        <v>107</v>
      </c>
      <c r="J113" s="402" t="s">
        <v>80</v>
      </c>
      <c r="K113" s="410" t="s">
        <v>457</v>
      </c>
      <c r="L113" s="365"/>
      <c r="M113" s="433">
        <v>949</v>
      </c>
    </row>
    <row r="114" spans="1:13" ht="51" x14ac:dyDescent="0.2">
      <c r="A114" s="31">
        <v>105</v>
      </c>
      <c r="B114" s="19"/>
      <c r="C114" s="19" t="s">
        <v>101</v>
      </c>
      <c r="D114" s="398" t="s">
        <v>366</v>
      </c>
      <c r="E114" s="362" t="s">
        <v>103</v>
      </c>
      <c r="F114" s="28" t="s">
        <v>458</v>
      </c>
      <c r="G114" s="435" t="s">
        <v>459</v>
      </c>
      <c r="H114" s="365" t="s">
        <v>436</v>
      </c>
      <c r="I114" s="424" t="s">
        <v>107</v>
      </c>
      <c r="J114" s="362" t="s">
        <v>80</v>
      </c>
      <c r="K114" s="370" t="s">
        <v>460</v>
      </c>
      <c r="L114" s="365"/>
      <c r="M114" s="415">
        <v>221</v>
      </c>
    </row>
    <row r="115" spans="1:13" ht="51" x14ac:dyDescent="0.2">
      <c r="A115" s="31">
        <v>106</v>
      </c>
      <c r="B115" s="19"/>
      <c r="C115" s="19" t="s">
        <v>101</v>
      </c>
      <c r="D115" s="401" t="s">
        <v>366</v>
      </c>
      <c r="E115" s="402" t="s">
        <v>103</v>
      </c>
      <c r="F115" s="406" t="s">
        <v>461</v>
      </c>
      <c r="G115" s="403" t="s">
        <v>462</v>
      </c>
      <c r="H115" s="432" t="s">
        <v>436</v>
      </c>
      <c r="I115" s="425" t="s">
        <v>107</v>
      </c>
      <c r="J115" s="402" t="s">
        <v>80</v>
      </c>
      <c r="K115" s="410" t="s">
        <v>437</v>
      </c>
      <c r="L115" s="365"/>
      <c r="M115" s="433">
        <v>3500</v>
      </c>
    </row>
    <row r="116" spans="1:13" ht="63.75" x14ac:dyDescent="0.2">
      <c r="A116" s="31">
        <v>107</v>
      </c>
      <c r="B116" s="31" t="s">
        <v>14</v>
      </c>
      <c r="C116" s="31" t="s">
        <v>74</v>
      </c>
      <c r="D116" s="436" t="s">
        <v>366</v>
      </c>
      <c r="E116" s="31" t="s">
        <v>103</v>
      </c>
      <c r="F116" s="27" t="s">
        <v>463</v>
      </c>
      <c r="G116" s="437" t="s">
        <v>464</v>
      </c>
      <c r="H116" s="33" t="s">
        <v>465</v>
      </c>
      <c r="I116" s="439" t="s">
        <v>107</v>
      </c>
      <c r="J116" s="31" t="s">
        <v>80</v>
      </c>
      <c r="K116" s="38" t="s">
        <v>466</v>
      </c>
      <c r="L116" s="33"/>
      <c r="M116" s="414">
        <v>600</v>
      </c>
    </row>
    <row r="117" spans="1:13" ht="51" x14ac:dyDescent="0.2">
      <c r="A117" s="31">
        <v>108</v>
      </c>
      <c r="B117" s="19"/>
      <c r="C117" s="19" t="s">
        <v>101</v>
      </c>
      <c r="D117" s="401" t="s">
        <v>366</v>
      </c>
      <c r="E117" s="402" t="s">
        <v>103</v>
      </c>
      <c r="F117" s="406" t="s">
        <v>467</v>
      </c>
      <c r="G117" s="403" t="s">
        <v>462</v>
      </c>
      <c r="H117" s="432" t="s">
        <v>436</v>
      </c>
      <c r="I117" s="425" t="s">
        <v>107</v>
      </c>
      <c r="J117" s="402" t="s">
        <v>80</v>
      </c>
      <c r="K117" s="410" t="s">
        <v>468</v>
      </c>
      <c r="L117" s="365"/>
      <c r="M117" s="433">
        <v>3500</v>
      </c>
    </row>
    <row r="118" spans="1:13" ht="63.75" x14ac:dyDescent="0.2">
      <c r="A118" s="31">
        <v>109</v>
      </c>
      <c r="B118" s="352" t="s">
        <v>15</v>
      </c>
      <c r="C118" s="352" t="s">
        <v>150</v>
      </c>
      <c r="D118" s="452" t="s">
        <v>366</v>
      </c>
      <c r="E118" s="352" t="s">
        <v>103</v>
      </c>
      <c r="F118" s="40" t="s">
        <v>469</v>
      </c>
      <c r="G118" s="453" t="s">
        <v>470</v>
      </c>
      <c r="H118" s="347" t="s">
        <v>471</v>
      </c>
      <c r="I118" s="455" t="s">
        <v>107</v>
      </c>
      <c r="J118" s="352" t="s">
        <v>80</v>
      </c>
      <c r="K118" s="359">
        <v>2023</v>
      </c>
      <c r="L118" s="347"/>
      <c r="M118" s="466">
        <v>420</v>
      </c>
    </row>
    <row r="119" spans="1:13" ht="63.75" x14ac:dyDescent="0.2">
      <c r="A119" s="31">
        <v>110</v>
      </c>
      <c r="B119" s="31" t="s">
        <v>15</v>
      </c>
      <c r="C119" s="31" t="s">
        <v>74</v>
      </c>
      <c r="D119" s="440" t="s">
        <v>366</v>
      </c>
      <c r="E119" s="445" t="s">
        <v>103</v>
      </c>
      <c r="F119" s="448" t="s">
        <v>472</v>
      </c>
      <c r="G119" s="442" t="s">
        <v>473</v>
      </c>
      <c r="H119" s="450" t="s">
        <v>474</v>
      </c>
      <c r="I119" s="444" t="s">
        <v>107</v>
      </c>
      <c r="J119" s="445" t="s">
        <v>80</v>
      </c>
      <c r="K119" s="441" t="s">
        <v>94</v>
      </c>
      <c r="L119" s="33"/>
      <c r="M119" s="451">
        <v>190</v>
      </c>
    </row>
    <row r="120" spans="1:13" ht="51" x14ac:dyDescent="0.2">
      <c r="A120" s="31">
        <v>111</v>
      </c>
      <c r="B120" s="19"/>
      <c r="C120" s="19" t="s">
        <v>169</v>
      </c>
      <c r="D120" s="398" t="s">
        <v>366</v>
      </c>
      <c r="E120" s="362" t="s">
        <v>103</v>
      </c>
      <c r="F120" s="28" t="s">
        <v>475</v>
      </c>
      <c r="G120" s="405" t="s">
        <v>476</v>
      </c>
      <c r="H120" s="365" t="s">
        <v>436</v>
      </c>
      <c r="I120" s="424" t="s">
        <v>107</v>
      </c>
      <c r="J120" s="362" t="s">
        <v>80</v>
      </c>
      <c r="K120" s="370" t="s">
        <v>437</v>
      </c>
      <c r="L120" s="365"/>
      <c r="M120" s="415">
        <v>795</v>
      </c>
    </row>
    <row r="121" spans="1:13" ht="51" x14ac:dyDescent="0.2">
      <c r="A121" s="31">
        <v>112</v>
      </c>
      <c r="B121" s="19"/>
      <c r="C121" s="19" t="s">
        <v>101</v>
      </c>
      <c r="D121" s="401" t="s">
        <v>366</v>
      </c>
      <c r="E121" s="402" t="s">
        <v>103</v>
      </c>
      <c r="F121" s="406" t="s">
        <v>477</v>
      </c>
      <c r="G121" s="403" t="s">
        <v>478</v>
      </c>
      <c r="H121" s="432" t="s">
        <v>436</v>
      </c>
      <c r="I121" s="425" t="s">
        <v>107</v>
      </c>
      <c r="J121" s="402" t="s">
        <v>80</v>
      </c>
      <c r="K121" s="410" t="s">
        <v>460</v>
      </c>
      <c r="L121" s="365"/>
      <c r="M121" s="433">
        <v>737</v>
      </c>
    </row>
    <row r="122" spans="1:13" ht="63.75" x14ac:dyDescent="0.2">
      <c r="A122" s="31">
        <v>113</v>
      </c>
      <c r="B122" s="352" t="s">
        <v>15</v>
      </c>
      <c r="C122" s="352" t="s">
        <v>150</v>
      </c>
      <c r="D122" s="452" t="s">
        <v>366</v>
      </c>
      <c r="E122" s="352" t="s">
        <v>103</v>
      </c>
      <c r="F122" s="40" t="s">
        <v>479</v>
      </c>
      <c r="G122" s="467" t="s">
        <v>480</v>
      </c>
      <c r="H122" s="347" t="s">
        <v>481</v>
      </c>
      <c r="I122" s="455" t="s">
        <v>107</v>
      </c>
      <c r="J122" s="352" t="s">
        <v>80</v>
      </c>
      <c r="K122" s="359" t="s">
        <v>450</v>
      </c>
      <c r="L122" s="347"/>
      <c r="M122" s="466">
        <v>70</v>
      </c>
    </row>
    <row r="123" spans="1:13" ht="76.5" x14ac:dyDescent="0.2">
      <c r="A123" s="31">
        <v>114</v>
      </c>
      <c r="B123" s="352" t="s">
        <v>15</v>
      </c>
      <c r="C123" s="352" t="s">
        <v>150</v>
      </c>
      <c r="D123" s="457" t="s">
        <v>366</v>
      </c>
      <c r="E123" s="463" t="s">
        <v>103</v>
      </c>
      <c r="F123" s="459" t="s">
        <v>482</v>
      </c>
      <c r="G123" s="460" t="s">
        <v>483</v>
      </c>
      <c r="H123" s="468" t="s">
        <v>484</v>
      </c>
      <c r="I123" s="462" t="s">
        <v>107</v>
      </c>
      <c r="J123" s="463" t="s">
        <v>80</v>
      </c>
      <c r="K123" s="458" t="s">
        <v>94</v>
      </c>
      <c r="L123" s="347"/>
      <c r="M123" s="469">
        <v>60</v>
      </c>
    </row>
    <row r="124" spans="1:13" ht="306" x14ac:dyDescent="0.2">
      <c r="A124" s="31">
        <v>115</v>
      </c>
      <c r="B124" s="352" t="s">
        <v>14</v>
      </c>
      <c r="C124" s="352" t="s">
        <v>150</v>
      </c>
      <c r="D124" s="452" t="s">
        <v>366</v>
      </c>
      <c r="E124" s="352" t="s">
        <v>103</v>
      </c>
      <c r="F124" s="40" t="s">
        <v>485</v>
      </c>
      <c r="G124" s="453" t="s">
        <v>486</v>
      </c>
      <c r="H124" s="347" t="s">
        <v>487</v>
      </c>
      <c r="I124" s="455" t="s">
        <v>107</v>
      </c>
      <c r="J124" s="352" t="s">
        <v>80</v>
      </c>
      <c r="K124" s="359" t="s">
        <v>94</v>
      </c>
      <c r="L124" s="347"/>
      <c r="M124" s="466">
        <v>50</v>
      </c>
    </row>
    <row r="125" spans="1:13" ht="182.45" customHeight="1" x14ac:dyDescent="0.2">
      <c r="A125" s="31">
        <v>116</v>
      </c>
      <c r="B125" s="31" t="s">
        <v>13</v>
      </c>
      <c r="C125" s="31" t="s">
        <v>74</v>
      </c>
      <c r="D125" s="38" t="s">
        <v>304</v>
      </c>
      <c r="E125" s="31" t="s">
        <v>103</v>
      </c>
      <c r="F125" s="27" t="s">
        <v>488</v>
      </c>
      <c r="G125" s="32" t="s">
        <v>489</v>
      </c>
      <c r="H125" s="32" t="s">
        <v>490</v>
      </c>
      <c r="I125" s="32" t="s">
        <v>491</v>
      </c>
      <c r="J125" s="31" t="s">
        <v>80</v>
      </c>
      <c r="K125" s="38" t="s">
        <v>100</v>
      </c>
      <c r="L125" s="33" t="s">
        <v>273</v>
      </c>
      <c r="M125" s="419">
        <v>100</v>
      </c>
    </row>
    <row r="126" spans="1:13" ht="183" customHeight="1" x14ac:dyDescent="0.2">
      <c r="A126" s="31">
        <v>117</v>
      </c>
      <c r="B126" s="31" t="s">
        <v>11</v>
      </c>
      <c r="C126" s="31" t="s">
        <v>74</v>
      </c>
      <c r="D126" s="38" t="s">
        <v>304</v>
      </c>
      <c r="E126" s="31" t="s">
        <v>103</v>
      </c>
      <c r="F126" s="27" t="s">
        <v>492</v>
      </c>
      <c r="G126" s="32" t="s">
        <v>493</v>
      </c>
      <c r="H126" s="32" t="s">
        <v>494</v>
      </c>
      <c r="I126" s="32" t="s">
        <v>119</v>
      </c>
      <c r="J126" s="37" t="s">
        <v>80</v>
      </c>
      <c r="K126" s="33" t="s">
        <v>495</v>
      </c>
      <c r="L126" s="33" t="s">
        <v>273</v>
      </c>
      <c r="M126" s="419">
        <v>100</v>
      </c>
    </row>
  </sheetData>
  <autoFilter ref="A9:M126"/>
  <mergeCells count="2">
    <mergeCell ref="A2:F2"/>
    <mergeCell ref="A5:A7"/>
  </mergeCells>
  <conditionalFormatting sqref="D123">
    <cfRule type="containsText" dxfId="2" priority="1" operator="containsText" text="Vysoká">
      <formula>NOT(ISERROR(SEARCH("Vysoká",D123)))</formula>
    </cfRule>
    <cfRule type="containsText" dxfId="1" priority="2" operator="containsText" text="Střední">
      <formula>NOT(ISERROR(SEARCH("Střední",D123)))</formula>
    </cfRule>
    <cfRule type="containsText" dxfId="0" priority="3" operator="containsText" text="Nízká">
      <formula>NOT(ISERROR(SEARCH("Nízká",D123)))</formula>
    </cfRule>
  </conditionalFormatting>
  <dataValidations count="2">
    <dataValidation type="list" allowBlank="1" showInputMessage="1" showErrorMessage="1" sqref="J82:J124">
      <formula1>"Ano, Ne, nerelevantní"</formula1>
    </dataValidation>
    <dataValidation type="list" allowBlank="1" showInputMessage="1" showErrorMessage="1" sqref="E82:E124">
      <formula1>"MSP, VP, VVI,Municipality,Ostatní (OHK,KHK a jiné)"</formula1>
    </dataValidation>
  </dataValidations>
  <pageMargins left="0.7" right="0.7" top="0.78740157499999996" bottom="0.78740157499999996" header="0.3" footer="0.3"/>
  <pageSetup paperSize="8"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'C:\Users\krelen\AppData\Local\Microsoft\Windows\INetCache\Content.Outlook\JR1TKU79\[MM_03.09.2020_Návrh_JTF (002).xlsx]Popis'!#REF!</xm:f>
          </x14:formula1>
          <xm:sqref>I82:I124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zoomScale="70" zoomScaleNormal="70" workbookViewId="0">
      <selection activeCell="B31" sqref="B31:B32"/>
    </sheetView>
  </sheetViews>
  <sheetFormatPr defaultColWidth="8.7109375" defaultRowHeight="15" x14ac:dyDescent="0.25"/>
  <cols>
    <col min="1" max="1" width="19.85546875" style="79" customWidth="1"/>
    <col min="2" max="2" width="36.7109375" style="79" customWidth="1"/>
    <col min="3" max="3" width="47.28515625" style="79" customWidth="1"/>
    <col min="4" max="4" width="80" style="79" customWidth="1"/>
    <col min="5" max="5" width="60.42578125" style="79" bestFit="1" customWidth="1"/>
    <col min="6" max="6" width="38.42578125" style="79" bestFit="1" customWidth="1"/>
    <col min="7" max="7" width="58.42578125" style="79" customWidth="1"/>
    <col min="8" max="8" width="97.7109375" style="79" bestFit="1" customWidth="1"/>
    <col min="9" max="9" width="39.5703125" style="79" bestFit="1" customWidth="1"/>
    <col min="10" max="10" width="151.85546875" style="79" bestFit="1" customWidth="1"/>
    <col min="11" max="16384" width="8.7109375" style="79"/>
  </cols>
  <sheetData>
    <row r="1" spans="1:10" ht="56.25" customHeight="1" thickBot="1" x14ac:dyDescent="0.5">
      <c r="B1" s="572" t="s">
        <v>496</v>
      </c>
      <c r="C1" s="572"/>
      <c r="D1" s="572"/>
      <c r="E1" s="572"/>
      <c r="F1" s="572"/>
      <c r="G1" s="572"/>
      <c r="H1" s="572"/>
      <c r="I1" s="572"/>
    </row>
    <row r="2" spans="1:10" ht="15.75" thickBot="1" x14ac:dyDescent="0.3">
      <c r="A2" s="80" t="s">
        <v>497</v>
      </c>
      <c r="B2" s="81" t="s">
        <v>498</v>
      </c>
      <c r="C2" s="81" t="s">
        <v>499</v>
      </c>
      <c r="D2" s="81" t="s">
        <v>500</v>
      </c>
      <c r="E2" s="81" t="s">
        <v>501</v>
      </c>
      <c r="F2" s="81" t="s">
        <v>502</v>
      </c>
      <c r="G2" s="80" t="s">
        <v>503</v>
      </c>
      <c r="H2" s="81" t="s">
        <v>504</v>
      </c>
      <c r="I2" s="82" t="s">
        <v>505</v>
      </c>
      <c r="J2" s="82" t="s">
        <v>506</v>
      </c>
    </row>
    <row r="3" spans="1:10" ht="38.25" customHeight="1" thickBot="1" x14ac:dyDescent="0.3">
      <c r="A3" s="83"/>
      <c r="B3" s="505" t="s">
        <v>507</v>
      </c>
      <c r="C3" s="506"/>
      <c r="D3" s="84"/>
      <c r="E3" s="84"/>
      <c r="F3" s="84"/>
      <c r="G3" s="84"/>
      <c r="H3" s="84"/>
      <c r="I3" s="85"/>
      <c r="J3" s="85"/>
    </row>
    <row r="4" spans="1:10" ht="261.75" customHeight="1" thickBot="1" x14ac:dyDescent="0.3">
      <c r="A4" s="525">
        <v>1</v>
      </c>
      <c r="B4" s="527" t="s">
        <v>508</v>
      </c>
      <c r="C4" s="86" t="s">
        <v>509</v>
      </c>
      <c r="D4" s="484">
        <v>4289</v>
      </c>
      <c r="E4" s="475" t="s">
        <v>510</v>
      </c>
      <c r="F4" s="87" t="s">
        <v>511</v>
      </c>
      <c r="G4" s="88" t="s">
        <v>512</v>
      </c>
      <c r="H4" s="89" t="s">
        <v>513</v>
      </c>
      <c r="I4" s="573" t="s">
        <v>514</v>
      </c>
      <c r="J4" s="482" t="s">
        <v>515</v>
      </c>
    </row>
    <row r="5" spans="1:10" ht="118.5" customHeight="1" thickBot="1" x14ac:dyDescent="0.3">
      <c r="A5" s="526"/>
      <c r="B5" s="528"/>
      <c r="C5" s="90" t="s">
        <v>516</v>
      </c>
      <c r="D5" s="91">
        <v>74</v>
      </c>
      <c r="E5" s="92" t="s">
        <v>517</v>
      </c>
      <c r="F5" s="92" t="s">
        <v>518</v>
      </c>
      <c r="G5" s="93" t="s">
        <v>162</v>
      </c>
      <c r="H5" s="94" t="s">
        <v>519</v>
      </c>
      <c r="I5" s="573"/>
      <c r="J5" s="482" t="s">
        <v>515</v>
      </c>
    </row>
    <row r="6" spans="1:10" ht="18.75" hidden="1" customHeight="1" x14ac:dyDescent="0.25">
      <c r="A6" s="525">
        <v>2</v>
      </c>
      <c r="B6" s="480"/>
      <c r="C6" s="483"/>
      <c r="D6" s="95"/>
      <c r="E6" s="476"/>
      <c r="F6" s="476"/>
      <c r="G6" s="485"/>
      <c r="H6" s="96"/>
      <c r="I6" s="486"/>
      <c r="J6" s="97" t="s">
        <v>520</v>
      </c>
    </row>
    <row r="7" spans="1:10" ht="153" customHeight="1" x14ac:dyDescent="0.25">
      <c r="A7" s="551"/>
      <c r="B7" s="527" t="s">
        <v>521</v>
      </c>
      <c r="C7" s="568" t="s">
        <v>522</v>
      </c>
      <c r="D7" s="570">
        <v>984</v>
      </c>
      <c r="E7" s="517" t="s">
        <v>523</v>
      </c>
      <c r="F7" s="517" t="s">
        <v>524</v>
      </c>
      <c r="G7" s="519" t="s">
        <v>162</v>
      </c>
      <c r="H7" s="561" t="s">
        <v>525</v>
      </c>
      <c r="I7" s="523" t="s">
        <v>526</v>
      </c>
      <c r="J7" s="482" t="s">
        <v>527</v>
      </c>
    </row>
    <row r="8" spans="1:10" ht="28.5" hidden="1" customHeight="1" x14ac:dyDescent="0.25">
      <c r="A8" s="551"/>
      <c r="B8" s="552"/>
      <c r="C8" s="569"/>
      <c r="D8" s="571"/>
      <c r="E8" s="560"/>
      <c r="F8" s="560"/>
      <c r="G8" s="541"/>
      <c r="H8" s="562"/>
      <c r="I8" s="545"/>
      <c r="J8" s="97"/>
    </row>
    <row r="9" spans="1:10" ht="147" customHeight="1" thickBot="1" x14ac:dyDescent="0.3">
      <c r="A9" s="526"/>
      <c r="B9" s="528"/>
      <c r="C9" s="98" t="s">
        <v>528</v>
      </c>
      <c r="D9" s="99">
        <v>88</v>
      </c>
      <c r="E9" s="92" t="s">
        <v>529</v>
      </c>
      <c r="F9" s="100" t="s">
        <v>524</v>
      </c>
      <c r="G9" s="93" t="s">
        <v>162</v>
      </c>
      <c r="H9" s="101" t="s">
        <v>530</v>
      </c>
      <c r="I9" s="524"/>
      <c r="J9" s="482" t="s">
        <v>531</v>
      </c>
    </row>
    <row r="10" spans="1:10" ht="194.25" customHeight="1" x14ac:dyDescent="0.25">
      <c r="A10" s="563">
        <v>3</v>
      </c>
      <c r="B10" s="566" t="s">
        <v>532</v>
      </c>
      <c r="C10" s="102" t="s">
        <v>533</v>
      </c>
      <c r="D10" s="484">
        <v>1000</v>
      </c>
      <c r="E10" s="475" t="s">
        <v>529</v>
      </c>
      <c r="F10" s="475" t="s">
        <v>534</v>
      </c>
      <c r="G10" s="477" t="s">
        <v>162</v>
      </c>
      <c r="H10" s="478" t="s">
        <v>535</v>
      </c>
      <c r="I10" s="523" t="s">
        <v>536</v>
      </c>
      <c r="J10" s="482" t="s">
        <v>537</v>
      </c>
    </row>
    <row r="11" spans="1:10" ht="226.5" customHeight="1" x14ac:dyDescent="0.25">
      <c r="A11" s="564"/>
      <c r="B11" s="567"/>
      <c r="C11" s="103" t="s">
        <v>538</v>
      </c>
      <c r="D11" s="104">
        <v>1900</v>
      </c>
      <c r="E11" s="105" t="s">
        <v>539</v>
      </c>
      <c r="F11" s="106" t="s">
        <v>540</v>
      </c>
      <c r="G11" s="107" t="s">
        <v>541</v>
      </c>
      <c r="H11" s="108" t="s">
        <v>542</v>
      </c>
      <c r="I11" s="545"/>
      <c r="J11" s="482" t="s">
        <v>543</v>
      </c>
    </row>
    <row r="12" spans="1:10" ht="344.25" customHeight="1" thickBot="1" x14ac:dyDescent="0.3">
      <c r="A12" s="565"/>
      <c r="B12" s="528"/>
      <c r="C12" s="481" t="s">
        <v>544</v>
      </c>
      <c r="D12" s="109" t="s">
        <v>545</v>
      </c>
      <c r="E12" s="110" t="s">
        <v>546</v>
      </c>
      <c r="F12" s="111" t="s">
        <v>547</v>
      </c>
      <c r="G12" s="112" t="s">
        <v>162</v>
      </c>
      <c r="H12" s="113" t="s">
        <v>548</v>
      </c>
      <c r="I12" s="524"/>
      <c r="J12" s="482" t="s">
        <v>549</v>
      </c>
    </row>
    <row r="13" spans="1:10" ht="226.5" customHeight="1" thickBot="1" x14ac:dyDescent="0.3">
      <c r="A13" s="114">
        <v>4</v>
      </c>
      <c r="B13" s="480" t="s">
        <v>550</v>
      </c>
      <c r="C13" s="115" t="s">
        <v>551</v>
      </c>
      <c r="D13" s="116">
        <v>40000</v>
      </c>
      <c r="E13" s="117" t="s">
        <v>552</v>
      </c>
      <c r="F13" s="118" t="s">
        <v>553</v>
      </c>
      <c r="G13" s="119"/>
      <c r="H13" s="120"/>
      <c r="I13" s="474" t="s">
        <v>554</v>
      </c>
      <c r="J13" s="482" t="s">
        <v>549</v>
      </c>
    </row>
    <row r="14" spans="1:10" ht="23.25" customHeight="1" x14ac:dyDescent="0.25">
      <c r="A14" s="551">
        <v>5</v>
      </c>
      <c r="B14" s="527" t="s">
        <v>555</v>
      </c>
      <c r="C14" s="554" t="s">
        <v>556</v>
      </c>
      <c r="D14" s="557">
        <v>120</v>
      </c>
      <c r="E14" s="517" t="s">
        <v>557</v>
      </c>
      <c r="F14" s="546" t="s">
        <v>558</v>
      </c>
      <c r="G14" s="519" t="s">
        <v>541</v>
      </c>
      <c r="H14" s="542" t="s">
        <v>559</v>
      </c>
      <c r="I14" s="523" t="s">
        <v>526</v>
      </c>
      <c r="J14" s="503" t="s">
        <v>560</v>
      </c>
    </row>
    <row r="15" spans="1:10" ht="51.75" customHeight="1" x14ac:dyDescent="0.25">
      <c r="A15" s="551"/>
      <c r="B15" s="552"/>
      <c r="C15" s="555"/>
      <c r="D15" s="558"/>
      <c r="E15" s="560"/>
      <c r="F15" s="547"/>
      <c r="G15" s="541"/>
      <c r="H15" s="543"/>
      <c r="I15" s="545"/>
      <c r="J15" s="504"/>
    </row>
    <row r="16" spans="1:10" ht="196.5" customHeight="1" thickBot="1" x14ac:dyDescent="0.3">
      <c r="A16" s="526"/>
      <c r="B16" s="553"/>
      <c r="C16" s="556"/>
      <c r="D16" s="559"/>
      <c r="E16" s="518"/>
      <c r="F16" s="548"/>
      <c r="G16" s="520"/>
      <c r="H16" s="544"/>
      <c r="I16" s="524"/>
      <c r="J16" s="504"/>
    </row>
    <row r="17" spans="1:11" ht="206.25" customHeight="1" thickBot="1" x14ac:dyDescent="0.3">
      <c r="A17" s="473">
        <v>6</v>
      </c>
      <c r="B17" s="121" t="s">
        <v>561</v>
      </c>
      <c r="C17" s="122" t="s">
        <v>77</v>
      </c>
      <c r="D17" s="123">
        <v>1000</v>
      </c>
      <c r="E17" s="124" t="s">
        <v>562</v>
      </c>
      <c r="F17" s="125" t="s">
        <v>524</v>
      </c>
      <c r="G17" s="479" t="s">
        <v>162</v>
      </c>
      <c r="H17" s="126" t="s">
        <v>78</v>
      </c>
      <c r="I17" s="479" t="s">
        <v>554</v>
      </c>
      <c r="J17" s="482" t="s">
        <v>563</v>
      </c>
    </row>
    <row r="18" spans="1:11" ht="41.25" customHeight="1" thickBot="1" x14ac:dyDescent="0.3">
      <c r="A18" s="83"/>
      <c r="B18" s="505" t="s">
        <v>564</v>
      </c>
      <c r="C18" s="506"/>
      <c r="D18" s="84"/>
      <c r="E18" s="84"/>
      <c r="F18" s="84"/>
      <c r="G18" s="84"/>
      <c r="H18" s="84"/>
      <c r="I18" s="84"/>
      <c r="J18" s="127"/>
    </row>
    <row r="19" spans="1:11" ht="38.25" customHeight="1" x14ac:dyDescent="0.25">
      <c r="A19" s="525">
        <v>7</v>
      </c>
      <c r="B19" s="527" t="s">
        <v>355</v>
      </c>
      <c r="C19" s="549" t="s">
        <v>565</v>
      </c>
      <c r="D19" s="519" t="s">
        <v>566</v>
      </c>
      <c r="E19" s="517" t="s">
        <v>567</v>
      </c>
      <c r="F19" s="517" t="s">
        <v>568</v>
      </c>
      <c r="G19" s="519" t="s">
        <v>512</v>
      </c>
      <c r="H19" s="521" t="s">
        <v>569</v>
      </c>
      <c r="I19" s="523" t="s">
        <v>526</v>
      </c>
      <c r="J19" s="539" t="s">
        <v>570</v>
      </c>
    </row>
    <row r="20" spans="1:11" ht="112.5" customHeight="1" thickBot="1" x14ac:dyDescent="0.3">
      <c r="A20" s="526"/>
      <c r="B20" s="528"/>
      <c r="C20" s="550"/>
      <c r="D20" s="520"/>
      <c r="E20" s="518"/>
      <c r="F20" s="518"/>
      <c r="G20" s="520"/>
      <c r="H20" s="522"/>
      <c r="I20" s="524"/>
      <c r="J20" s="540"/>
    </row>
    <row r="21" spans="1:11" ht="38.25" hidden="1" customHeight="1" x14ac:dyDescent="0.25">
      <c r="A21" s="525">
        <v>8</v>
      </c>
      <c r="B21" s="527" t="s">
        <v>571</v>
      </c>
      <c r="C21" s="533" t="s">
        <v>572</v>
      </c>
      <c r="D21" s="535">
        <v>1500</v>
      </c>
      <c r="E21" s="517" t="s">
        <v>573</v>
      </c>
      <c r="F21" s="517" t="s">
        <v>574</v>
      </c>
      <c r="G21" s="519" t="s">
        <v>162</v>
      </c>
      <c r="H21" s="521" t="s">
        <v>575</v>
      </c>
      <c r="I21" s="523" t="s">
        <v>526</v>
      </c>
      <c r="J21" s="97"/>
    </row>
    <row r="22" spans="1:11" ht="289.5" customHeight="1" thickBot="1" x14ac:dyDescent="0.3">
      <c r="A22" s="526"/>
      <c r="B22" s="528"/>
      <c r="C22" s="534"/>
      <c r="D22" s="536"/>
      <c r="E22" s="518"/>
      <c r="F22" s="518"/>
      <c r="G22" s="520"/>
      <c r="H22" s="522"/>
      <c r="I22" s="524"/>
      <c r="J22" s="128" t="s">
        <v>576</v>
      </c>
    </row>
    <row r="23" spans="1:11" ht="243" customHeight="1" thickBot="1" x14ac:dyDescent="0.3">
      <c r="A23" s="473">
        <v>9</v>
      </c>
      <c r="B23" s="129" t="s">
        <v>577</v>
      </c>
      <c r="C23" s="130" t="s">
        <v>578</v>
      </c>
      <c r="D23" s="131">
        <v>50</v>
      </c>
      <c r="E23" s="474" t="s">
        <v>579</v>
      </c>
      <c r="F23" s="474" t="s">
        <v>580</v>
      </c>
      <c r="G23" s="474" t="s">
        <v>581</v>
      </c>
      <c r="H23" s="132" t="s">
        <v>582</v>
      </c>
      <c r="I23" s="479" t="s">
        <v>583</v>
      </c>
      <c r="J23" s="482" t="s">
        <v>584</v>
      </c>
    </row>
    <row r="24" spans="1:11" ht="205.5" customHeight="1" thickBot="1" x14ac:dyDescent="0.3">
      <c r="A24" s="114">
        <v>10</v>
      </c>
      <c r="B24" s="133" t="s">
        <v>344</v>
      </c>
      <c r="C24" s="122" t="s">
        <v>585</v>
      </c>
      <c r="D24" s="134">
        <v>558</v>
      </c>
      <c r="E24" s="124" t="s">
        <v>562</v>
      </c>
      <c r="F24" s="135" t="s">
        <v>586</v>
      </c>
      <c r="G24" s="479" t="s">
        <v>162</v>
      </c>
      <c r="H24" s="126" t="s">
        <v>587</v>
      </c>
      <c r="I24" s="479" t="s">
        <v>583</v>
      </c>
      <c r="J24" s="482" t="s">
        <v>588</v>
      </c>
    </row>
    <row r="25" spans="1:11" x14ac:dyDescent="0.25">
      <c r="A25" s="525">
        <v>11</v>
      </c>
      <c r="B25" s="527" t="s">
        <v>589</v>
      </c>
      <c r="C25" s="529" t="s">
        <v>590</v>
      </c>
      <c r="D25" s="531">
        <v>1900</v>
      </c>
      <c r="E25" s="517" t="s">
        <v>591</v>
      </c>
      <c r="F25" s="517" t="s">
        <v>592</v>
      </c>
      <c r="G25" s="537" t="s">
        <v>162</v>
      </c>
      <c r="H25" s="499" t="s">
        <v>593</v>
      </c>
      <c r="I25" s="501" t="s">
        <v>594</v>
      </c>
      <c r="J25" s="503" t="s">
        <v>595</v>
      </c>
    </row>
    <row r="26" spans="1:11" ht="208.5" customHeight="1" thickBot="1" x14ac:dyDescent="0.3">
      <c r="A26" s="526"/>
      <c r="B26" s="528"/>
      <c r="C26" s="530"/>
      <c r="D26" s="532"/>
      <c r="E26" s="518"/>
      <c r="F26" s="518"/>
      <c r="G26" s="538"/>
      <c r="H26" s="500"/>
      <c r="I26" s="502"/>
      <c r="J26" s="504"/>
    </row>
    <row r="27" spans="1:11" ht="15.75" thickBot="1" x14ac:dyDescent="0.3"/>
    <row r="28" spans="1:11" ht="41.25" customHeight="1" thickBot="1" x14ac:dyDescent="0.3">
      <c r="A28" s="83"/>
      <c r="B28" s="505" t="s">
        <v>596</v>
      </c>
      <c r="C28" s="506"/>
      <c r="D28" s="84"/>
      <c r="E28" s="84"/>
      <c r="F28" s="84"/>
      <c r="G28" s="84"/>
      <c r="H28" s="84"/>
      <c r="I28" s="84"/>
      <c r="J28" s="84"/>
      <c r="K28" s="127"/>
    </row>
    <row r="29" spans="1:11" ht="40.5" customHeight="1" thickBot="1" x14ac:dyDescent="0.3">
      <c r="A29" s="136"/>
      <c r="B29" s="136" t="s">
        <v>597</v>
      </c>
      <c r="C29" s="137" t="s">
        <v>598</v>
      </c>
      <c r="D29" s="137" t="s">
        <v>599</v>
      </c>
      <c r="E29" s="138" t="s">
        <v>600</v>
      </c>
      <c r="F29" s="137" t="s">
        <v>601</v>
      </c>
      <c r="G29" s="137" t="s">
        <v>602</v>
      </c>
      <c r="H29" s="139" t="s">
        <v>603</v>
      </c>
      <c r="I29" s="140" t="s">
        <v>604</v>
      </c>
    </row>
    <row r="30" spans="1:11" s="146" customFormat="1" ht="268.5" customHeight="1" thickBot="1" x14ac:dyDescent="0.3">
      <c r="A30" s="141">
        <v>1</v>
      </c>
      <c r="B30" s="142" t="s">
        <v>95</v>
      </c>
      <c r="C30" s="143" t="s">
        <v>24</v>
      </c>
      <c r="D30" s="144" t="s">
        <v>605</v>
      </c>
      <c r="E30" s="487">
        <v>60</v>
      </c>
      <c r="F30" s="145" t="s">
        <v>98</v>
      </c>
      <c r="G30" s="145" t="s">
        <v>97</v>
      </c>
      <c r="H30" s="145" t="s">
        <v>606</v>
      </c>
      <c r="I30" s="487"/>
    </row>
    <row r="31" spans="1:11" s="146" customFormat="1" ht="105.75" customHeight="1" x14ac:dyDescent="0.25">
      <c r="A31" s="507">
        <v>2</v>
      </c>
      <c r="B31" s="509" t="s">
        <v>607</v>
      </c>
      <c r="C31" s="147" t="s">
        <v>608</v>
      </c>
      <c r="D31" s="148" t="s">
        <v>609</v>
      </c>
      <c r="E31" s="149">
        <v>500</v>
      </c>
      <c r="F31" s="511" t="s">
        <v>610</v>
      </c>
      <c r="G31" s="513" t="s">
        <v>611</v>
      </c>
      <c r="H31" s="150" t="s">
        <v>612</v>
      </c>
      <c r="I31" s="515" t="s">
        <v>613</v>
      </c>
    </row>
    <row r="32" spans="1:11" s="146" customFormat="1" ht="34.5" customHeight="1" thickBot="1" x14ac:dyDescent="0.3">
      <c r="A32" s="508"/>
      <c r="B32" s="510"/>
      <c r="C32" s="151" t="s">
        <v>614</v>
      </c>
      <c r="D32" s="488" t="s">
        <v>615</v>
      </c>
      <c r="E32" s="152">
        <v>1000</v>
      </c>
      <c r="F32" s="512"/>
      <c r="G32" s="514"/>
      <c r="H32" s="153"/>
      <c r="I32" s="516"/>
    </row>
    <row r="33" spans="1:9" s="146" customFormat="1" ht="45" customHeight="1" thickBot="1" x14ac:dyDescent="0.3">
      <c r="A33" s="154">
        <v>3</v>
      </c>
      <c r="B33" s="155" t="s">
        <v>616</v>
      </c>
      <c r="C33" s="156" t="s">
        <v>608</v>
      </c>
      <c r="D33" s="157" t="s">
        <v>617</v>
      </c>
      <c r="E33" s="158">
        <v>50</v>
      </c>
      <c r="F33" s="159" t="s">
        <v>618</v>
      </c>
      <c r="G33" s="159" t="s">
        <v>619</v>
      </c>
      <c r="H33" s="160"/>
      <c r="I33" s="161"/>
    </row>
  </sheetData>
  <mergeCells count="63">
    <mergeCell ref="B1:I1"/>
    <mergeCell ref="B3:C3"/>
    <mergeCell ref="A4:A5"/>
    <mergeCell ref="B4:B5"/>
    <mergeCell ref="I4:I5"/>
    <mergeCell ref="F7:F8"/>
    <mergeCell ref="G7:G8"/>
    <mergeCell ref="H7:H8"/>
    <mergeCell ref="I7:I9"/>
    <mergeCell ref="A10:A12"/>
    <mergeCell ref="B10:B12"/>
    <mergeCell ref="I10:I12"/>
    <mergeCell ref="A6:A9"/>
    <mergeCell ref="B7:B9"/>
    <mergeCell ref="C7:C8"/>
    <mergeCell ref="D7:D8"/>
    <mergeCell ref="E7:E8"/>
    <mergeCell ref="A14:A16"/>
    <mergeCell ref="B14:B16"/>
    <mergeCell ref="C14:C16"/>
    <mergeCell ref="D14:D16"/>
    <mergeCell ref="E14:E16"/>
    <mergeCell ref="A19:A20"/>
    <mergeCell ref="B19:B20"/>
    <mergeCell ref="C19:C20"/>
    <mergeCell ref="D19:D20"/>
    <mergeCell ref="E19:E20"/>
    <mergeCell ref="G14:G16"/>
    <mergeCell ref="H14:H16"/>
    <mergeCell ref="I14:I16"/>
    <mergeCell ref="J14:J16"/>
    <mergeCell ref="B18:C18"/>
    <mergeCell ref="F14:F16"/>
    <mergeCell ref="F19:F20"/>
    <mergeCell ref="G19:G20"/>
    <mergeCell ref="H19:H20"/>
    <mergeCell ref="I19:I20"/>
    <mergeCell ref="J19:J20"/>
    <mergeCell ref="F21:F22"/>
    <mergeCell ref="G21:G22"/>
    <mergeCell ref="H21:H22"/>
    <mergeCell ref="I21:I22"/>
    <mergeCell ref="A25:A26"/>
    <mergeCell ref="B25:B26"/>
    <mergeCell ref="C25:C26"/>
    <mergeCell ref="D25:D26"/>
    <mergeCell ref="E25:E26"/>
    <mergeCell ref="F25:F26"/>
    <mergeCell ref="A21:A22"/>
    <mergeCell ref="B21:B22"/>
    <mergeCell ref="C21:C22"/>
    <mergeCell ref="D21:D22"/>
    <mergeCell ref="E21:E22"/>
    <mergeCell ref="G25:G26"/>
    <mergeCell ref="H25:H26"/>
    <mergeCell ref="I25:I26"/>
    <mergeCell ref="J25:J26"/>
    <mergeCell ref="B28:C28"/>
    <mergeCell ref="A31:A32"/>
    <mergeCell ref="B31:B32"/>
    <mergeCell ref="F31:F32"/>
    <mergeCell ref="G31:G32"/>
    <mergeCell ref="I31:I32"/>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U77"/>
  <sheetViews>
    <sheetView view="pageBreakPreview" topLeftCell="A5" zoomScale="70" zoomScaleNormal="100" zoomScaleSheetLayoutView="70" workbookViewId="0">
      <pane ySplit="2" topLeftCell="A7" activePane="bottomLeft" state="frozen"/>
      <selection activeCell="D5" sqref="D5"/>
      <selection pane="bottomLeft" activeCell="Q36" sqref="Q36"/>
    </sheetView>
  </sheetViews>
  <sheetFormatPr defaultColWidth="8.7109375" defaultRowHeight="15" x14ac:dyDescent="0.25"/>
  <cols>
    <col min="1" max="1" width="8.7109375" style="162"/>
    <col min="2" max="2" width="40.42578125" style="79" customWidth="1"/>
    <col min="3" max="3" width="37.28515625" style="79" bestFit="1" customWidth="1"/>
    <col min="4" max="4" width="24.5703125" style="79" customWidth="1"/>
    <col min="5" max="5" width="81.140625" style="79" bestFit="1" customWidth="1"/>
    <col min="6" max="6" width="65.28515625" style="79" customWidth="1"/>
    <col min="7" max="7" width="30.5703125" style="79" customWidth="1"/>
    <col min="8" max="8" width="24.5703125" style="79" customWidth="1"/>
    <col min="9" max="9" width="25.85546875" style="79" customWidth="1"/>
    <col min="10" max="10" width="23" style="79" bestFit="1" customWidth="1"/>
    <col min="11" max="12" width="23" style="79" customWidth="1"/>
    <col min="13" max="13" width="17.140625" style="79" customWidth="1"/>
    <col min="14" max="14" width="45.140625" style="79" customWidth="1"/>
    <col min="15" max="15" width="20.28515625" style="79" bestFit="1" customWidth="1"/>
    <col min="16" max="16" width="19.140625" style="79" bestFit="1" customWidth="1"/>
    <col min="17" max="17" width="41" style="79" customWidth="1"/>
    <col min="18" max="18" width="46.28515625" style="79" customWidth="1"/>
    <col min="19" max="19" width="37.5703125" style="79" customWidth="1"/>
    <col min="20" max="20" width="18.5703125" style="79" customWidth="1"/>
    <col min="21" max="21" width="20.42578125" style="79" customWidth="1"/>
    <col min="22" max="16384" width="8.7109375" style="79"/>
  </cols>
  <sheetData>
    <row r="2" spans="1:21" ht="34.5" customHeight="1" x14ac:dyDescent="0.25">
      <c r="B2" s="163" t="s">
        <v>620</v>
      </c>
      <c r="C2" s="164" t="s">
        <v>621</v>
      </c>
      <c r="D2" s="164"/>
      <c r="E2" s="164"/>
    </row>
    <row r="3" spans="1:21" x14ac:dyDescent="0.25">
      <c r="B3" s="79" t="s">
        <v>622</v>
      </c>
    </row>
    <row r="5" spans="1:21" ht="64.5" customHeight="1" x14ac:dyDescent="0.25">
      <c r="A5" s="489" t="s">
        <v>623</v>
      </c>
      <c r="B5" s="489" t="s">
        <v>624</v>
      </c>
      <c r="C5" s="489" t="s">
        <v>597</v>
      </c>
      <c r="D5" s="489" t="s">
        <v>625</v>
      </c>
      <c r="E5" s="489" t="s">
        <v>626</v>
      </c>
      <c r="F5" s="489" t="s">
        <v>627</v>
      </c>
      <c r="G5" s="574" t="s">
        <v>628</v>
      </c>
      <c r="H5" s="574"/>
      <c r="I5" s="574"/>
      <c r="J5" s="574"/>
      <c r="K5" s="574"/>
      <c r="L5" s="574"/>
      <c r="M5" s="574"/>
      <c r="N5" s="489" t="s">
        <v>629</v>
      </c>
      <c r="O5" s="489" t="s">
        <v>630</v>
      </c>
      <c r="P5" s="489" t="s">
        <v>631</v>
      </c>
      <c r="Q5" s="165" t="s">
        <v>632</v>
      </c>
      <c r="R5" s="574" t="s">
        <v>633</v>
      </c>
      <c r="S5" s="574"/>
      <c r="T5" s="166" t="s">
        <v>634</v>
      </c>
      <c r="U5" s="166" t="s">
        <v>635</v>
      </c>
    </row>
    <row r="6" spans="1:21" ht="18" customHeight="1" x14ac:dyDescent="0.25">
      <c r="A6" s="79"/>
      <c r="B6" s="167"/>
      <c r="C6" s="168"/>
      <c r="D6" s="168"/>
      <c r="E6" s="168"/>
      <c r="F6" s="168"/>
      <c r="G6" s="168" t="s">
        <v>636</v>
      </c>
      <c r="H6" s="168" t="s">
        <v>637</v>
      </c>
      <c r="I6" s="168" t="s">
        <v>638</v>
      </c>
      <c r="J6" s="168" t="s">
        <v>639</v>
      </c>
      <c r="K6" s="168"/>
      <c r="L6" s="168"/>
      <c r="M6" s="168" t="s">
        <v>640</v>
      </c>
      <c r="N6" s="168"/>
      <c r="O6" s="168"/>
      <c r="P6" s="168"/>
      <c r="Q6" s="169"/>
      <c r="R6" s="168" t="s">
        <v>641</v>
      </c>
      <c r="S6" s="168" t="s">
        <v>642</v>
      </c>
      <c r="T6" s="170"/>
      <c r="U6" s="171"/>
    </row>
    <row r="7" spans="1:21" ht="18" customHeight="1" x14ac:dyDescent="0.25">
      <c r="A7" s="172"/>
      <c r="B7" s="172"/>
      <c r="C7" s="172"/>
      <c r="D7" s="172"/>
      <c r="E7" s="172"/>
      <c r="F7" s="172"/>
      <c r="G7" s="172" t="s">
        <v>636</v>
      </c>
      <c r="H7" s="172" t="s">
        <v>637</v>
      </c>
      <c r="I7" s="172" t="s">
        <v>638</v>
      </c>
      <c r="J7" s="172" t="s">
        <v>639</v>
      </c>
      <c r="K7" s="172" t="s">
        <v>640</v>
      </c>
      <c r="L7" s="172" t="s">
        <v>643</v>
      </c>
      <c r="M7" s="172" t="s">
        <v>644</v>
      </c>
      <c r="N7" s="172"/>
      <c r="O7" s="172"/>
      <c r="P7" s="172"/>
      <c r="Q7" s="173"/>
      <c r="R7" s="172" t="s">
        <v>645</v>
      </c>
      <c r="S7" s="172" t="s">
        <v>642</v>
      </c>
      <c r="T7" s="172"/>
      <c r="U7" s="174"/>
    </row>
    <row r="8" spans="1:21" s="146" customFormat="1" ht="138.75" customHeight="1" x14ac:dyDescent="0.25">
      <c r="A8" s="175">
        <v>1</v>
      </c>
      <c r="B8" s="176" t="s">
        <v>646</v>
      </c>
      <c r="C8" s="176" t="s">
        <v>362</v>
      </c>
      <c r="D8" s="177" t="s">
        <v>213</v>
      </c>
      <c r="E8" s="178" t="s">
        <v>647</v>
      </c>
      <c r="F8" s="179" t="s">
        <v>648</v>
      </c>
      <c r="G8" s="180" t="s">
        <v>649</v>
      </c>
      <c r="H8" s="180" t="s">
        <v>650</v>
      </c>
      <c r="I8" s="180" t="s">
        <v>651</v>
      </c>
      <c r="J8" s="181"/>
      <c r="K8" s="181"/>
      <c r="L8" s="181"/>
      <c r="M8" s="181"/>
      <c r="N8" s="182" t="s">
        <v>364</v>
      </c>
      <c r="O8" s="183" t="s">
        <v>652</v>
      </c>
      <c r="P8" s="184" t="s">
        <v>653</v>
      </c>
      <c r="Q8" s="185" t="s">
        <v>654</v>
      </c>
      <c r="R8" s="179" t="s">
        <v>655</v>
      </c>
      <c r="S8" s="179" t="s">
        <v>656</v>
      </c>
      <c r="T8" s="174"/>
      <c r="U8" s="186"/>
    </row>
    <row r="9" spans="1:21" s="146" customFormat="1" ht="161.25" customHeight="1" x14ac:dyDescent="0.25">
      <c r="A9" s="175">
        <v>2</v>
      </c>
      <c r="B9" s="176" t="s">
        <v>657</v>
      </c>
      <c r="C9" s="176" t="s">
        <v>367</v>
      </c>
      <c r="D9" s="177" t="s">
        <v>213</v>
      </c>
      <c r="E9" s="187" t="s">
        <v>658</v>
      </c>
      <c r="F9" s="188" t="s">
        <v>368</v>
      </c>
      <c r="G9" s="189" t="s">
        <v>659</v>
      </c>
      <c r="H9" s="190" t="s">
        <v>660</v>
      </c>
      <c r="I9" s="191"/>
      <c r="J9" s="191"/>
      <c r="K9" s="191"/>
      <c r="L9" s="191"/>
      <c r="M9" s="191"/>
      <c r="N9" s="192" t="s">
        <v>661</v>
      </c>
      <c r="O9" s="183" t="s">
        <v>370</v>
      </c>
      <c r="P9" s="193" t="s">
        <v>524</v>
      </c>
      <c r="Q9" s="194" t="s">
        <v>662</v>
      </c>
      <c r="R9" s="179" t="s">
        <v>663</v>
      </c>
      <c r="S9" s="179" t="s">
        <v>656</v>
      </c>
      <c r="T9" s="186"/>
      <c r="U9" s="186"/>
    </row>
    <row r="10" spans="1:21" s="146" customFormat="1" ht="96.75" customHeight="1" x14ac:dyDescent="0.25">
      <c r="A10" s="195">
        <v>3</v>
      </c>
      <c r="B10" s="176" t="s">
        <v>128</v>
      </c>
      <c r="C10" s="176" t="s">
        <v>371</v>
      </c>
      <c r="D10" s="177" t="s">
        <v>213</v>
      </c>
      <c r="E10" s="189" t="s">
        <v>664</v>
      </c>
      <c r="F10" s="189" t="s">
        <v>665</v>
      </c>
      <c r="G10" s="189" t="s">
        <v>666</v>
      </c>
      <c r="H10" s="196"/>
      <c r="I10" s="196"/>
      <c r="J10" s="196"/>
      <c r="K10" s="196"/>
      <c r="L10" s="196"/>
      <c r="M10" s="196"/>
      <c r="N10" s="192" t="s">
        <v>373</v>
      </c>
      <c r="O10" s="194" t="s">
        <v>374</v>
      </c>
      <c r="P10" s="183" t="s">
        <v>667</v>
      </c>
      <c r="Q10" s="197">
        <v>2500</v>
      </c>
      <c r="R10" s="179" t="s">
        <v>668</v>
      </c>
      <c r="S10" s="179" t="s">
        <v>373</v>
      </c>
      <c r="T10" s="182" t="s">
        <v>669</v>
      </c>
      <c r="U10" s="186"/>
    </row>
    <row r="11" spans="1:21" s="146" customFormat="1" ht="99.75" customHeight="1" x14ac:dyDescent="0.25">
      <c r="A11" s="195">
        <v>4</v>
      </c>
      <c r="B11" s="198" t="s">
        <v>128</v>
      </c>
      <c r="C11" s="198" t="s">
        <v>375</v>
      </c>
      <c r="D11" s="184" t="s">
        <v>213</v>
      </c>
      <c r="E11" s="189" t="s">
        <v>664</v>
      </c>
      <c r="F11" s="189" t="s">
        <v>376</v>
      </c>
      <c r="G11" s="189" t="s">
        <v>670</v>
      </c>
      <c r="H11" s="196"/>
      <c r="I11" s="196"/>
      <c r="J11" s="196"/>
      <c r="K11" s="196"/>
      <c r="L11" s="196"/>
      <c r="M11" s="196"/>
      <c r="N11" s="192" t="s">
        <v>373</v>
      </c>
      <c r="O11" s="194" t="s">
        <v>374</v>
      </c>
      <c r="P11" s="183" t="s">
        <v>667</v>
      </c>
      <c r="Q11" s="197">
        <v>1000</v>
      </c>
      <c r="R11" s="179" t="s">
        <v>671</v>
      </c>
      <c r="S11" s="179" t="s">
        <v>373</v>
      </c>
      <c r="T11" s="182" t="s">
        <v>672</v>
      </c>
      <c r="U11" s="182"/>
    </row>
    <row r="12" spans="1:21" s="146" customFormat="1" ht="118.5" customHeight="1" x14ac:dyDescent="0.25">
      <c r="A12" s="195">
        <v>5</v>
      </c>
      <c r="B12" s="198" t="s">
        <v>128</v>
      </c>
      <c r="C12" s="198" t="s">
        <v>377</v>
      </c>
      <c r="D12" s="184" t="s">
        <v>213</v>
      </c>
      <c r="E12" s="189" t="s">
        <v>673</v>
      </c>
      <c r="F12" s="189" t="s">
        <v>378</v>
      </c>
      <c r="G12" s="189" t="s">
        <v>674</v>
      </c>
      <c r="H12" s="196"/>
      <c r="I12" s="196"/>
      <c r="J12" s="196"/>
      <c r="K12" s="196"/>
      <c r="L12" s="196"/>
      <c r="M12" s="196"/>
      <c r="N12" s="192" t="s">
        <v>379</v>
      </c>
      <c r="O12" s="194" t="s">
        <v>374</v>
      </c>
      <c r="P12" s="183" t="s">
        <v>667</v>
      </c>
      <c r="Q12" s="197">
        <v>4000</v>
      </c>
      <c r="R12" s="179" t="s">
        <v>675</v>
      </c>
      <c r="S12" s="179" t="s">
        <v>373</v>
      </c>
      <c r="T12" s="182" t="s">
        <v>672</v>
      </c>
      <c r="U12" s="182" t="s">
        <v>676</v>
      </c>
    </row>
    <row r="13" spans="1:21" s="146" customFormat="1" ht="162" customHeight="1" x14ac:dyDescent="0.25">
      <c r="A13" s="195">
        <v>6</v>
      </c>
      <c r="B13" s="198" t="s">
        <v>677</v>
      </c>
      <c r="C13" s="176" t="s">
        <v>380</v>
      </c>
      <c r="D13" s="177" t="s">
        <v>213</v>
      </c>
      <c r="E13" s="199" t="s">
        <v>678</v>
      </c>
      <c r="F13" s="199" t="s">
        <v>381</v>
      </c>
      <c r="G13" s="200"/>
      <c r="H13" s="200"/>
      <c r="I13" s="200"/>
      <c r="J13" s="200"/>
      <c r="K13" s="200"/>
      <c r="L13" s="200"/>
      <c r="M13" s="200"/>
      <c r="N13" s="201"/>
      <c r="O13" s="202" t="s">
        <v>679</v>
      </c>
      <c r="P13" s="202" t="s">
        <v>524</v>
      </c>
      <c r="Q13" s="185">
        <v>4700</v>
      </c>
      <c r="R13" s="179" t="s">
        <v>680</v>
      </c>
      <c r="S13" s="179" t="s">
        <v>373</v>
      </c>
      <c r="T13" s="203" t="s">
        <v>80</v>
      </c>
      <c r="U13" s="182"/>
    </row>
    <row r="14" spans="1:21" s="146" customFormat="1" ht="229.5" x14ac:dyDescent="0.25">
      <c r="A14" s="195">
        <v>7</v>
      </c>
      <c r="B14" s="204" t="s">
        <v>681</v>
      </c>
      <c r="C14" s="204" t="s">
        <v>383</v>
      </c>
      <c r="D14" s="177" t="s">
        <v>213</v>
      </c>
      <c r="E14" s="199" t="s">
        <v>682</v>
      </c>
      <c r="F14" s="199" t="s">
        <v>384</v>
      </c>
      <c r="G14" s="196" t="s">
        <v>683</v>
      </c>
      <c r="H14" s="196" t="s">
        <v>684</v>
      </c>
      <c r="I14" s="196"/>
      <c r="J14" s="196"/>
      <c r="K14" s="196"/>
      <c r="L14" s="196"/>
      <c r="M14" s="196"/>
      <c r="N14" s="205" t="s">
        <v>385</v>
      </c>
      <c r="O14" s="202" t="s">
        <v>386</v>
      </c>
      <c r="P14" s="202" t="s">
        <v>524</v>
      </c>
      <c r="Q14" s="194">
        <v>25</v>
      </c>
      <c r="R14" s="179" t="s">
        <v>685</v>
      </c>
      <c r="S14" s="179" t="s">
        <v>686</v>
      </c>
      <c r="T14" s="182" t="s">
        <v>687</v>
      </c>
      <c r="U14" s="203"/>
    </row>
    <row r="15" spans="1:21" s="146" customFormat="1" ht="89.25" x14ac:dyDescent="0.25">
      <c r="A15" s="195">
        <v>8</v>
      </c>
      <c r="B15" s="176" t="s">
        <v>688</v>
      </c>
      <c r="C15" s="198" t="s">
        <v>387</v>
      </c>
      <c r="D15" s="184" t="s">
        <v>213</v>
      </c>
      <c r="E15" s="199" t="s">
        <v>689</v>
      </c>
      <c r="F15" s="189" t="s">
        <v>388</v>
      </c>
      <c r="G15" s="196" t="s">
        <v>690</v>
      </c>
      <c r="H15" s="196" t="s">
        <v>691</v>
      </c>
      <c r="I15" s="200"/>
      <c r="J15" s="200"/>
      <c r="K15" s="200"/>
      <c r="L15" s="200"/>
      <c r="M15" s="200"/>
      <c r="N15" s="201"/>
      <c r="O15" s="202" t="s">
        <v>389</v>
      </c>
      <c r="P15" s="183" t="s">
        <v>667</v>
      </c>
      <c r="Q15" s="183" t="s">
        <v>692</v>
      </c>
      <c r="R15" s="179" t="s">
        <v>671</v>
      </c>
      <c r="S15" s="179" t="s">
        <v>373</v>
      </c>
      <c r="T15" s="182" t="s">
        <v>693</v>
      </c>
      <c r="U15" s="206"/>
    </row>
    <row r="16" spans="1:21" ht="89.25" x14ac:dyDescent="0.25">
      <c r="A16" s="195">
        <v>9</v>
      </c>
      <c r="B16" s="204" t="s">
        <v>688</v>
      </c>
      <c r="C16" s="198" t="s">
        <v>390</v>
      </c>
      <c r="D16" s="184" t="s">
        <v>213</v>
      </c>
      <c r="E16" s="189" t="s">
        <v>694</v>
      </c>
      <c r="F16" s="192" t="s">
        <v>391</v>
      </c>
      <c r="G16" s="189" t="s">
        <v>695</v>
      </c>
      <c r="H16" s="207"/>
      <c r="I16" s="207"/>
      <c r="J16" s="207"/>
      <c r="K16" s="207"/>
      <c r="L16" s="207"/>
      <c r="M16" s="207"/>
      <c r="N16" s="208"/>
      <c r="O16" s="202" t="s">
        <v>393</v>
      </c>
      <c r="P16" s="183" t="s">
        <v>667</v>
      </c>
      <c r="Q16" s="197">
        <v>2500</v>
      </c>
      <c r="R16" s="209" t="s">
        <v>373</v>
      </c>
      <c r="S16" s="209" t="s">
        <v>373</v>
      </c>
      <c r="T16" s="210" t="s">
        <v>696</v>
      </c>
      <c r="U16" s="179"/>
    </row>
    <row r="17" spans="1:21" ht="89.25" x14ac:dyDescent="0.25">
      <c r="A17" s="195">
        <v>10</v>
      </c>
      <c r="B17" s="176" t="s">
        <v>688</v>
      </c>
      <c r="C17" s="176" t="s">
        <v>394</v>
      </c>
      <c r="D17" s="184" t="s">
        <v>213</v>
      </c>
      <c r="E17" s="211" t="s">
        <v>697</v>
      </c>
      <c r="F17" s="192" t="s">
        <v>395</v>
      </c>
      <c r="G17" s="189" t="s">
        <v>698</v>
      </c>
      <c r="H17" s="207"/>
      <c r="I17" s="207"/>
      <c r="J17" s="207"/>
      <c r="K17" s="207"/>
      <c r="L17" s="207"/>
      <c r="M17" s="207"/>
      <c r="N17" s="208"/>
      <c r="O17" s="212" t="s">
        <v>396</v>
      </c>
      <c r="P17" s="194" t="s">
        <v>699</v>
      </c>
      <c r="Q17" s="194">
        <v>500</v>
      </c>
      <c r="R17" s="179" t="s">
        <v>675</v>
      </c>
      <c r="S17" s="209"/>
      <c r="T17" s="179" t="s">
        <v>700</v>
      </c>
      <c r="U17" s="179"/>
    </row>
    <row r="18" spans="1:21" ht="89.25" x14ac:dyDescent="0.25">
      <c r="A18" s="195">
        <v>11</v>
      </c>
      <c r="B18" s="176" t="s">
        <v>688</v>
      </c>
      <c r="C18" s="176" t="s">
        <v>397</v>
      </c>
      <c r="D18" s="184" t="s">
        <v>213</v>
      </c>
      <c r="E18" s="211" t="s">
        <v>697</v>
      </c>
      <c r="F18" s="192" t="s">
        <v>398</v>
      </c>
      <c r="G18" s="189" t="s">
        <v>701</v>
      </c>
      <c r="H18" s="213"/>
      <c r="I18" s="213"/>
      <c r="J18" s="213"/>
      <c r="K18" s="213"/>
      <c r="L18" s="213"/>
      <c r="M18" s="213"/>
      <c r="N18" s="214"/>
      <c r="O18" s="212" t="s">
        <v>396</v>
      </c>
      <c r="P18" s="183" t="s">
        <v>702</v>
      </c>
      <c r="Q18" s="197">
        <v>4000</v>
      </c>
      <c r="R18" s="179" t="s">
        <v>675</v>
      </c>
      <c r="S18" s="215"/>
      <c r="T18" s="179" t="s">
        <v>703</v>
      </c>
      <c r="U18" s="206"/>
    </row>
    <row r="19" spans="1:21" ht="165.75" x14ac:dyDescent="0.25">
      <c r="A19" s="195">
        <v>12</v>
      </c>
      <c r="B19" s="198" t="s">
        <v>704</v>
      </c>
      <c r="C19" s="198" t="s">
        <v>399</v>
      </c>
      <c r="D19" s="184" t="s">
        <v>75</v>
      </c>
      <c r="E19" s="178" t="s">
        <v>705</v>
      </c>
      <c r="F19" s="178" t="s">
        <v>400</v>
      </c>
      <c r="G19" s="189" t="s">
        <v>706</v>
      </c>
      <c r="H19" s="189" t="s">
        <v>707</v>
      </c>
      <c r="I19" s="213"/>
      <c r="J19" s="213"/>
      <c r="K19" s="213"/>
      <c r="L19" s="213"/>
      <c r="M19" s="213"/>
      <c r="N19" s="192" t="s">
        <v>401</v>
      </c>
      <c r="O19" s="212" t="s">
        <v>708</v>
      </c>
      <c r="P19" s="216" t="s">
        <v>524</v>
      </c>
      <c r="Q19" s="183" t="s">
        <v>709</v>
      </c>
      <c r="R19" s="215"/>
      <c r="S19" s="189" t="s">
        <v>710</v>
      </c>
      <c r="T19" s="206"/>
      <c r="U19" s="206"/>
    </row>
    <row r="20" spans="1:21" ht="191.25" x14ac:dyDescent="0.25">
      <c r="A20" s="195">
        <v>13</v>
      </c>
      <c r="B20" s="176" t="s">
        <v>711</v>
      </c>
      <c r="C20" s="198" t="s">
        <v>403</v>
      </c>
      <c r="D20" s="184" t="s">
        <v>75</v>
      </c>
      <c r="E20" s="192" t="s">
        <v>712</v>
      </c>
      <c r="F20" s="192" t="s">
        <v>404</v>
      </c>
      <c r="G20" s="213"/>
      <c r="H20" s="213"/>
      <c r="I20" s="213"/>
      <c r="J20" s="213"/>
      <c r="K20" s="213"/>
      <c r="L20" s="213"/>
      <c r="M20" s="213"/>
      <c r="N20" s="214"/>
      <c r="O20" s="194" t="s">
        <v>386</v>
      </c>
      <c r="P20" s="216" t="s">
        <v>524</v>
      </c>
      <c r="Q20" s="194">
        <v>400</v>
      </c>
      <c r="R20" s="179" t="s">
        <v>373</v>
      </c>
      <c r="S20" s="215" t="s">
        <v>373</v>
      </c>
      <c r="T20" s="206"/>
      <c r="U20" s="206"/>
    </row>
    <row r="21" spans="1:21" ht="178.5" x14ac:dyDescent="0.25">
      <c r="A21" s="195">
        <v>14</v>
      </c>
      <c r="B21" s="198" t="s">
        <v>713</v>
      </c>
      <c r="C21" s="198" t="s">
        <v>405</v>
      </c>
      <c r="D21" s="184" t="s">
        <v>75</v>
      </c>
      <c r="E21" s="178" t="s">
        <v>714</v>
      </c>
      <c r="F21" s="178" t="s">
        <v>406</v>
      </c>
      <c r="G21" s="189" t="s">
        <v>715</v>
      </c>
      <c r="H21" s="189" t="s">
        <v>716</v>
      </c>
      <c r="I21" s="189" t="s">
        <v>717</v>
      </c>
      <c r="J21" s="213"/>
      <c r="K21" s="213"/>
      <c r="L21" s="213"/>
      <c r="M21" s="213"/>
      <c r="N21" s="192" t="s">
        <v>407</v>
      </c>
      <c r="O21" s="194" t="s">
        <v>708</v>
      </c>
      <c r="P21" s="216" t="s">
        <v>524</v>
      </c>
      <c r="Q21" s="183" t="s">
        <v>718</v>
      </c>
      <c r="R21" s="179" t="s">
        <v>719</v>
      </c>
      <c r="S21" s="179" t="s">
        <v>710</v>
      </c>
      <c r="T21" s="217" t="s">
        <v>80</v>
      </c>
      <c r="U21" s="206"/>
    </row>
    <row r="22" spans="1:21" ht="178.5" x14ac:dyDescent="0.25">
      <c r="A22" s="195">
        <v>15</v>
      </c>
      <c r="B22" s="198" t="s">
        <v>720</v>
      </c>
      <c r="C22" s="198" t="s">
        <v>408</v>
      </c>
      <c r="D22" s="184" t="s">
        <v>75</v>
      </c>
      <c r="E22" s="178" t="s">
        <v>721</v>
      </c>
      <c r="F22" s="178" t="s">
        <v>409</v>
      </c>
      <c r="G22" s="189" t="s">
        <v>722</v>
      </c>
      <c r="H22" s="189" t="s">
        <v>723</v>
      </c>
      <c r="I22" s="213"/>
      <c r="J22" s="213"/>
      <c r="K22" s="213"/>
      <c r="L22" s="213"/>
      <c r="M22" s="213"/>
      <c r="N22" s="192" t="s">
        <v>410</v>
      </c>
      <c r="O22" s="194" t="s">
        <v>708</v>
      </c>
      <c r="P22" s="216" t="s">
        <v>524</v>
      </c>
      <c r="Q22" s="218">
        <v>510</v>
      </c>
      <c r="R22" s="209" t="s">
        <v>719</v>
      </c>
      <c r="S22" s="209" t="s">
        <v>724</v>
      </c>
      <c r="T22" s="206" t="s">
        <v>80</v>
      </c>
      <c r="U22" s="206"/>
    </row>
    <row r="23" spans="1:21" ht="229.5" x14ac:dyDescent="0.25">
      <c r="A23" s="195">
        <v>16</v>
      </c>
      <c r="B23" s="198" t="s">
        <v>725</v>
      </c>
      <c r="C23" s="198" t="s">
        <v>726</v>
      </c>
      <c r="D23" s="184" t="s">
        <v>75</v>
      </c>
      <c r="E23" s="192" t="s">
        <v>727</v>
      </c>
      <c r="F23" s="192" t="s">
        <v>728</v>
      </c>
      <c r="G23" s="189" t="s">
        <v>729</v>
      </c>
      <c r="H23" s="189" t="s">
        <v>730</v>
      </c>
      <c r="I23" s="213"/>
      <c r="J23" s="213"/>
      <c r="K23" s="213"/>
      <c r="L23" s="213"/>
      <c r="M23" s="213"/>
      <c r="N23" s="192" t="s">
        <v>731</v>
      </c>
      <c r="O23" s="194" t="s">
        <v>732</v>
      </c>
      <c r="P23" s="216" t="s">
        <v>524</v>
      </c>
      <c r="Q23" s="218" t="s">
        <v>733</v>
      </c>
      <c r="R23" s="209" t="s">
        <v>734</v>
      </c>
      <c r="S23" s="209" t="s">
        <v>735</v>
      </c>
      <c r="T23" s="206" t="s">
        <v>80</v>
      </c>
      <c r="U23" s="206"/>
    </row>
    <row r="24" spans="1:21" ht="38.25" x14ac:dyDescent="0.25">
      <c r="A24" s="195">
        <v>17</v>
      </c>
      <c r="B24" s="176" t="s">
        <v>133</v>
      </c>
      <c r="C24" s="198" t="s">
        <v>134</v>
      </c>
      <c r="D24" s="184" t="s">
        <v>213</v>
      </c>
      <c r="E24" s="189" t="s">
        <v>736</v>
      </c>
      <c r="F24" s="189" t="s">
        <v>135</v>
      </c>
      <c r="G24" s="213"/>
      <c r="H24" s="213"/>
      <c r="I24" s="213"/>
      <c r="J24" s="213"/>
      <c r="K24" s="213"/>
      <c r="L24" s="213"/>
      <c r="M24" s="213"/>
      <c r="N24" s="214"/>
      <c r="O24" s="194" t="s">
        <v>411</v>
      </c>
      <c r="P24" s="216"/>
      <c r="Q24" s="194">
        <v>250</v>
      </c>
      <c r="R24" s="215"/>
      <c r="S24" s="215"/>
      <c r="T24" s="206" t="s">
        <v>80</v>
      </c>
      <c r="U24" s="189"/>
    </row>
    <row r="25" spans="1:21" ht="51" x14ac:dyDescent="0.25">
      <c r="A25" s="195">
        <v>18</v>
      </c>
      <c r="B25" s="176" t="s">
        <v>133</v>
      </c>
      <c r="C25" s="176" t="s">
        <v>412</v>
      </c>
      <c r="D25" s="184" t="s">
        <v>213</v>
      </c>
      <c r="E25" s="189" t="s">
        <v>737</v>
      </c>
      <c r="F25" s="189" t="s">
        <v>413</v>
      </c>
      <c r="G25" s="213"/>
      <c r="H25" s="213"/>
      <c r="I25" s="213"/>
      <c r="J25" s="213"/>
      <c r="K25" s="213"/>
      <c r="L25" s="213"/>
      <c r="M25" s="213"/>
      <c r="N25" s="214"/>
      <c r="O25" s="194" t="s">
        <v>411</v>
      </c>
      <c r="P25" s="216" t="s">
        <v>524</v>
      </c>
      <c r="Q25" s="197">
        <v>2500</v>
      </c>
      <c r="R25" s="209" t="s">
        <v>144</v>
      </c>
      <c r="S25" s="215" t="s">
        <v>373</v>
      </c>
      <c r="T25" s="189" t="s">
        <v>738</v>
      </c>
      <c r="U25" s="189"/>
    </row>
    <row r="26" spans="1:21" ht="89.25" x14ac:dyDescent="0.25">
      <c r="A26" s="195">
        <v>19</v>
      </c>
      <c r="B26" s="176" t="s">
        <v>688</v>
      </c>
      <c r="C26" s="176" t="s">
        <v>414</v>
      </c>
      <c r="D26" s="184" t="s">
        <v>213</v>
      </c>
      <c r="E26" s="189" t="s">
        <v>739</v>
      </c>
      <c r="F26" s="189" t="s">
        <v>415</v>
      </c>
      <c r="G26" s="213"/>
      <c r="H26" s="213"/>
      <c r="I26" s="213"/>
      <c r="J26" s="213"/>
      <c r="K26" s="213"/>
      <c r="L26" s="213"/>
      <c r="M26" s="213"/>
      <c r="N26" s="192" t="s">
        <v>416</v>
      </c>
      <c r="O26" s="194" t="s">
        <v>277</v>
      </c>
      <c r="P26" s="216" t="s">
        <v>524</v>
      </c>
      <c r="Q26" s="219">
        <v>1500</v>
      </c>
      <c r="R26" s="209" t="s">
        <v>740</v>
      </c>
      <c r="S26" s="215" t="s">
        <v>373</v>
      </c>
      <c r="T26" s="189" t="s">
        <v>741</v>
      </c>
      <c r="U26" s="189"/>
    </row>
    <row r="27" spans="1:21" ht="76.5" x14ac:dyDescent="0.25">
      <c r="A27" s="195">
        <v>20</v>
      </c>
      <c r="B27" s="176" t="s">
        <v>688</v>
      </c>
      <c r="C27" s="198" t="s">
        <v>146</v>
      </c>
      <c r="D27" s="184" t="s">
        <v>213</v>
      </c>
      <c r="E27" s="189" t="s">
        <v>742</v>
      </c>
      <c r="F27" s="189" t="s">
        <v>147</v>
      </c>
      <c r="G27" s="213"/>
      <c r="H27" s="213"/>
      <c r="I27" s="213"/>
      <c r="J27" s="213"/>
      <c r="K27" s="213"/>
      <c r="L27" s="213"/>
      <c r="M27" s="213"/>
      <c r="N27" s="192" t="s">
        <v>417</v>
      </c>
      <c r="O27" s="194" t="s">
        <v>411</v>
      </c>
      <c r="P27" s="216" t="s">
        <v>524</v>
      </c>
      <c r="Q27" s="220">
        <v>100</v>
      </c>
      <c r="R27" s="209" t="s">
        <v>743</v>
      </c>
      <c r="S27" s="215" t="s">
        <v>373</v>
      </c>
      <c r="T27" s="189" t="s">
        <v>744</v>
      </c>
      <c r="U27" s="189"/>
    </row>
    <row r="28" spans="1:21" ht="89.25" x14ac:dyDescent="0.25">
      <c r="A28" s="195">
        <v>21</v>
      </c>
      <c r="B28" s="176" t="s">
        <v>688</v>
      </c>
      <c r="C28" s="198" t="s">
        <v>418</v>
      </c>
      <c r="D28" s="184" t="s">
        <v>213</v>
      </c>
      <c r="E28" s="189" t="s">
        <v>745</v>
      </c>
      <c r="F28" s="189" t="s">
        <v>419</v>
      </c>
      <c r="G28" s="213"/>
      <c r="H28" s="213"/>
      <c r="I28" s="213"/>
      <c r="J28" s="213"/>
      <c r="K28" s="213"/>
      <c r="L28" s="213"/>
      <c r="M28" s="213"/>
      <c r="N28" s="192" t="s">
        <v>416</v>
      </c>
      <c r="O28" s="194" t="s">
        <v>277</v>
      </c>
      <c r="P28" s="216" t="s">
        <v>524</v>
      </c>
      <c r="Q28" s="219">
        <v>5000</v>
      </c>
      <c r="R28" s="209" t="s">
        <v>740</v>
      </c>
      <c r="S28" s="215" t="s">
        <v>373</v>
      </c>
      <c r="T28" s="189" t="s">
        <v>741</v>
      </c>
      <c r="U28" s="206"/>
    </row>
    <row r="29" spans="1:21" ht="96" customHeight="1" x14ac:dyDescent="0.25">
      <c r="A29" s="195">
        <v>22</v>
      </c>
      <c r="B29" s="176" t="s">
        <v>688</v>
      </c>
      <c r="C29" s="198" t="s">
        <v>420</v>
      </c>
      <c r="D29" s="184" t="s">
        <v>213</v>
      </c>
      <c r="E29" s="189" t="s">
        <v>746</v>
      </c>
      <c r="F29" s="189" t="s">
        <v>421</v>
      </c>
      <c r="G29" s="213"/>
      <c r="H29" s="213"/>
      <c r="I29" s="213"/>
      <c r="J29" s="213"/>
      <c r="K29" s="213"/>
      <c r="L29" s="213"/>
      <c r="M29" s="213"/>
      <c r="N29" s="192" t="s">
        <v>422</v>
      </c>
      <c r="O29" s="194" t="s">
        <v>423</v>
      </c>
      <c r="P29" s="216" t="s">
        <v>747</v>
      </c>
      <c r="Q29" s="220">
        <v>500</v>
      </c>
      <c r="R29" s="209" t="s">
        <v>748</v>
      </c>
      <c r="S29" s="215" t="s">
        <v>373</v>
      </c>
      <c r="T29" s="206" t="s">
        <v>80</v>
      </c>
      <c r="U29" s="190"/>
    </row>
    <row r="30" spans="1:21" ht="102.75" x14ac:dyDescent="0.25">
      <c r="A30" s="195">
        <v>23</v>
      </c>
      <c r="B30" s="176" t="s">
        <v>688</v>
      </c>
      <c r="C30" s="198" t="s">
        <v>424</v>
      </c>
      <c r="D30" s="184" t="s">
        <v>213</v>
      </c>
      <c r="E30" s="189" t="s">
        <v>749</v>
      </c>
      <c r="F30" s="189" t="s">
        <v>425</v>
      </c>
      <c r="G30" s="213"/>
      <c r="H30" s="213"/>
      <c r="I30" s="213"/>
      <c r="J30" s="213"/>
      <c r="K30" s="213"/>
      <c r="L30" s="213"/>
      <c r="M30" s="213"/>
      <c r="N30" s="214"/>
      <c r="O30" s="194">
        <v>2027</v>
      </c>
      <c r="P30" s="216" t="s">
        <v>524</v>
      </c>
      <c r="Q30" s="219">
        <v>10000</v>
      </c>
      <c r="R30" s="209" t="s">
        <v>675</v>
      </c>
      <c r="S30" s="215" t="s">
        <v>373</v>
      </c>
      <c r="T30" s="190" t="s">
        <v>750</v>
      </c>
      <c r="U30" s="189"/>
    </row>
    <row r="31" spans="1:21" ht="104.25" customHeight="1" x14ac:dyDescent="0.25">
      <c r="A31" s="195">
        <v>24</v>
      </c>
      <c r="B31" s="176" t="s">
        <v>137</v>
      </c>
      <c r="C31" s="198" t="s">
        <v>426</v>
      </c>
      <c r="D31" s="184" t="s">
        <v>213</v>
      </c>
      <c r="E31" s="189" t="s">
        <v>751</v>
      </c>
      <c r="F31" s="189" t="s">
        <v>427</v>
      </c>
      <c r="G31" s="213"/>
      <c r="H31" s="213"/>
      <c r="I31" s="213"/>
      <c r="J31" s="213"/>
      <c r="K31" s="213"/>
      <c r="L31" s="213"/>
      <c r="M31" s="213"/>
      <c r="N31" s="192" t="s">
        <v>428</v>
      </c>
      <c r="O31" s="194" t="s">
        <v>411</v>
      </c>
      <c r="P31" s="216" t="s">
        <v>524</v>
      </c>
      <c r="Q31" s="219">
        <v>1000</v>
      </c>
      <c r="R31" s="209" t="s">
        <v>752</v>
      </c>
      <c r="S31" s="215" t="s">
        <v>373</v>
      </c>
      <c r="T31" s="189" t="s">
        <v>753</v>
      </c>
      <c r="U31" s="189"/>
    </row>
    <row r="32" spans="1:21" ht="51" x14ac:dyDescent="0.25">
      <c r="A32" s="195">
        <v>25</v>
      </c>
      <c r="B32" s="176" t="s">
        <v>688</v>
      </c>
      <c r="C32" s="198" t="s">
        <v>429</v>
      </c>
      <c r="D32" s="184" t="s">
        <v>213</v>
      </c>
      <c r="E32" s="189" t="s">
        <v>754</v>
      </c>
      <c r="F32" s="189" t="s">
        <v>430</v>
      </c>
      <c r="G32" s="206"/>
      <c r="H32" s="206"/>
      <c r="I32" s="206"/>
      <c r="J32" s="206"/>
      <c r="K32" s="206"/>
      <c r="L32" s="206"/>
      <c r="M32" s="206"/>
      <c r="N32" s="192" t="s">
        <v>431</v>
      </c>
      <c r="O32" s="194" t="s">
        <v>432</v>
      </c>
      <c r="P32" s="216" t="s">
        <v>755</v>
      </c>
      <c r="Q32" s="220">
        <v>200</v>
      </c>
      <c r="R32" s="209" t="s">
        <v>752</v>
      </c>
      <c r="S32" s="215" t="s">
        <v>373</v>
      </c>
      <c r="T32" s="189" t="s">
        <v>756</v>
      </c>
      <c r="U32" s="189"/>
    </row>
    <row r="33" spans="1:21" ht="76.5" x14ac:dyDescent="0.25">
      <c r="A33" s="195">
        <v>26</v>
      </c>
      <c r="B33" s="176" t="s">
        <v>688</v>
      </c>
      <c r="C33" s="198" t="s">
        <v>142</v>
      </c>
      <c r="D33" s="184" t="s">
        <v>213</v>
      </c>
      <c r="E33" s="189" t="s">
        <v>757</v>
      </c>
      <c r="F33" s="189" t="s">
        <v>143</v>
      </c>
      <c r="G33" s="206"/>
      <c r="H33" s="206"/>
      <c r="I33" s="206"/>
      <c r="J33" s="206"/>
      <c r="K33" s="206"/>
      <c r="L33" s="206"/>
      <c r="M33" s="206"/>
      <c r="N33" s="192" t="s">
        <v>433</v>
      </c>
      <c r="O33" s="194" t="s">
        <v>432</v>
      </c>
      <c r="P33" s="216" t="s">
        <v>755</v>
      </c>
      <c r="Q33" s="220">
        <v>900</v>
      </c>
      <c r="R33" s="209" t="s">
        <v>758</v>
      </c>
      <c r="S33" s="215" t="s">
        <v>373</v>
      </c>
      <c r="T33" s="189" t="s">
        <v>756</v>
      </c>
      <c r="U33" s="189"/>
    </row>
    <row r="34" spans="1:21" ht="102" x14ac:dyDescent="0.25">
      <c r="A34" s="195">
        <v>27</v>
      </c>
      <c r="B34" s="176" t="s">
        <v>137</v>
      </c>
      <c r="C34" s="198" t="s">
        <v>138</v>
      </c>
      <c r="D34" s="184" t="s">
        <v>213</v>
      </c>
      <c r="E34" s="189" t="s">
        <v>759</v>
      </c>
      <c r="F34" s="189" t="s">
        <v>139</v>
      </c>
      <c r="G34" s="206"/>
      <c r="H34" s="206"/>
      <c r="I34" s="206"/>
      <c r="J34" s="206"/>
      <c r="K34" s="206"/>
      <c r="L34" s="206"/>
      <c r="M34" s="206"/>
      <c r="N34" s="217"/>
      <c r="O34" s="194" t="s">
        <v>432</v>
      </c>
      <c r="P34" s="216" t="s">
        <v>747</v>
      </c>
      <c r="Q34" s="220">
        <v>220</v>
      </c>
      <c r="R34" s="209" t="s">
        <v>760</v>
      </c>
      <c r="S34" s="215" t="s">
        <v>373</v>
      </c>
      <c r="T34" s="189" t="s">
        <v>761</v>
      </c>
      <c r="U34" s="206"/>
    </row>
    <row r="35" spans="1:21" ht="178.5" x14ac:dyDescent="0.25">
      <c r="A35" s="195">
        <v>28</v>
      </c>
      <c r="B35" s="198" t="s">
        <v>762</v>
      </c>
      <c r="C35" s="198" t="s">
        <v>191</v>
      </c>
      <c r="D35" s="184" t="s">
        <v>75</v>
      </c>
      <c r="E35" s="178" t="s">
        <v>763</v>
      </c>
      <c r="F35" s="178" t="s">
        <v>764</v>
      </c>
      <c r="G35" s="189" t="s">
        <v>765</v>
      </c>
      <c r="H35" s="206"/>
      <c r="I35" s="206"/>
      <c r="J35" s="206"/>
      <c r="K35" s="206"/>
      <c r="L35" s="206"/>
      <c r="M35" s="206"/>
      <c r="N35" s="192" t="s">
        <v>193</v>
      </c>
      <c r="O35" s="194" t="s">
        <v>708</v>
      </c>
      <c r="P35" s="216" t="s">
        <v>524</v>
      </c>
      <c r="Q35" s="221" t="s">
        <v>718</v>
      </c>
      <c r="R35" s="209" t="s">
        <v>719</v>
      </c>
      <c r="S35" s="209" t="s">
        <v>766</v>
      </c>
      <c r="T35" s="206"/>
      <c r="U35" s="206"/>
    </row>
    <row r="36" spans="1:21" ht="409.6" customHeight="1" x14ac:dyDescent="0.25">
      <c r="A36" s="195">
        <v>29</v>
      </c>
      <c r="B36" s="198" t="s">
        <v>195</v>
      </c>
      <c r="C36" s="198" t="s">
        <v>196</v>
      </c>
      <c r="D36" s="184" t="s">
        <v>75</v>
      </c>
      <c r="E36" s="178" t="s">
        <v>767</v>
      </c>
      <c r="F36" s="178" t="s">
        <v>768</v>
      </c>
      <c r="G36" s="206"/>
      <c r="H36" s="206"/>
      <c r="I36" s="206"/>
      <c r="J36" s="206"/>
      <c r="K36" s="206"/>
      <c r="L36" s="206"/>
      <c r="M36" s="206"/>
      <c r="N36" s="222" t="s">
        <v>769</v>
      </c>
      <c r="O36" s="194" t="s">
        <v>199</v>
      </c>
      <c r="P36" s="216" t="s">
        <v>195</v>
      </c>
      <c r="Q36" s="221">
        <v>130</v>
      </c>
      <c r="R36" s="209" t="s">
        <v>719</v>
      </c>
      <c r="S36" s="209" t="s">
        <v>770</v>
      </c>
      <c r="T36" s="206"/>
      <c r="U36" s="206"/>
    </row>
    <row r="37" spans="1:21" ht="321" customHeight="1" x14ac:dyDescent="0.25">
      <c r="A37" s="195">
        <v>30</v>
      </c>
      <c r="B37" s="198" t="s">
        <v>771</v>
      </c>
      <c r="C37" s="198" t="s">
        <v>158</v>
      </c>
      <c r="D37" s="218" t="s">
        <v>213</v>
      </c>
      <c r="E37" s="214" t="s">
        <v>772</v>
      </c>
      <c r="F37" s="214" t="s">
        <v>773</v>
      </c>
      <c r="G37" s="209" t="s">
        <v>774</v>
      </c>
      <c r="H37" s="209" t="s">
        <v>775</v>
      </c>
      <c r="I37" s="209" t="s">
        <v>776</v>
      </c>
      <c r="J37" s="209" t="s">
        <v>777</v>
      </c>
      <c r="K37" s="209"/>
      <c r="L37" s="209"/>
      <c r="M37" s="206"/>
      <c r="N37" s="214" t="s">
        <v>778</v>
      </c>
      <c r="O37" s="223" t="s">
        <v>162</v>
      </c>
      <c r="P37" s="216" t="s">
        <v>779</v>
      </c>
      <c r="Q37" s="216" t="s">
        <v>780</v>
      </c>
      <c r="R37" s="209" t="s">
        <v>781</v>
      </c>
      <c r="S37" s="209" t="s">
        <v>782</v>
      </c>
      <c r="T37" s="206"/>
      <c r="U37" s="206"/>
    </row>
    <row r="38" spans="1:21" ht="127.5" x14ac:dyDescent="0.25">
      <c r="A38" s="195">
        <v>31</v>
      </c>
      <c r="B38" s="204" t="s">
        <v>783</v>
      </c>
      <c r="C38" s="198" t="s">
        <v>165</v>
      </c>
      <c r="D38" s="218" t="s">
        <v>213</v>
      </c>
      <c r="E38" s="214" t="s">
        <v>784</v>
      </c>
      <c r="F38" s="214" t="s">
        <v>785</v>
      </c>
      <c r="G38" s="209" t="s">
        <v>786</v>
      </c>
      <c r="H38" s="206"/>
      <c r="I38" s="206"/>
      <c r="J38" s="206"/>
      <c r="K38" s="206"/>
      <c r="L38" s="206"/>
      <c r="M38" s="206"/>
      <c r="N38" s="214" t="s">
        <v>167</v>
      </c>
      <c r="O38" s="218"/>
      <c r="P38" s="216" t="s">
        <v>524</v>
      </c>
      <c r="Q38" s="216">
        <v>0.8</v>
      </c>
      <c r="R38" s="209" t="s">
        <v>787</v>
      </c>
      <c r="S38" s="209" t="s">
        <v>788</v>
      </c>
      <c r="T38" s="206" t="s">
        <v>80</v>
      </c>
      <c r="U38" s="206" t="s">
        <v>80</v>
      </c>
    </row>
    <row r="39" spans="1:21" ht="153" x14ac:dyDescent="0.25">
      <c r="A39" s="195">
        <v>32</v>
      </c>
      <c r="B39" s="204" t="s">
        <v>783</v>
      </c>
      <c r="C39" s="198" t="s">
        <v>200</v>
      </c>
      <c r="D39" s="184" t="s">
        <v>213</v>
      </c>
      <c r="E39" s="214" t="s">
        <v>789</v>
      </c>
      <c r="F39" s="214" t="s">
        <v>790</v>
      </c>
      <c r="G39" s="209" t="s">
        <v>791</v>
      </c>
      <c r="H39" s="209" t="s">
        <v>792</v>
      </c>
      <c r="I39" s="206"/>
      <c r="J39" s="206"/>
      <c r="K39" s="206"/>
      <c r="L39" s="206"/>
      <c r="M39" s="206"/>
      <c r="N39" s="214" t="s">
        <v>793</v>
      </c>
      <c r="O39" s="224" t="s">
        <v>202</v>
      </c>
      <c r="P39" s="216" t="s">
        <v>524</v>
      </c>
      <c r="Q39" s="216">
        <v>8</v>
      </c>
      <c r="R39" s="209" t="s">
        <v>794</v>
      </c>
      <c r="S39" s="209" t="s">
        <v>795</v>
      </c>
      <c r="T39" s="206" t="s">
        <v>80</v>
      </c>
      <c r="U39" s="206" t="s">
        <v>80</v>
      </c>
    </row>
    <row r="40" spans="1:21" ht="165.75" x14ac:dyDescent="0.25">
      <c r="A40" s="195">
        <v>33</v>
      </c>
      <c r="B40" s="204" t="s">
        <v>783</v>
      </c>
      <c r="C40" s="198" t="s">
        <v>203</v>
      </c>
      <c r="D40" s="184" t="s">
        <v>213</v>
      </c>
      <c r="E40" s="209" t="s">
        <v>796</v>
      </c>
      <c r="F40" s="214" t="s">
        <v>797</v>
      </c>
      <c r="G40" s="209" t="s">
        <v>798</v>
      </c>
      <c r="H40" s="209" t="s">
        <v>799</v>
      </c>
      <c r="I40" s="206"/>
      <c r="J40" s="206"/>
      <c r="K40" s="206"/>
      <c r="L40" s="206"/>
      <c r="M40" s="206"/>
      <c r="N40" s="214" t="s">
        <v>208</v>
      </c>
      <c r="O40" s="224" t="s">
        <v>202</v>
      </c>
      <c r="P40" s="216" t="s">
        <v>524</v>
      </c>
      <c r="Q40" s="216">
        <v>24</v>
      </c>
      <c r="R40" s="209" t="s">
        <v>800</v>
      </c>
      <c r="S40" s="209" t="s">
        <v>801</v>
      </c>
      <c r="T40" s="206" t="s">
        <v>80</v>
      </c>
      <c r="U40" s="206" t="s">
        <v>80</v>
      </c>
    </row>
    <row r="41" spans="1:21" ht="165.75" x14ac:dyDescent="0.25">
      <c r="A41" s="195">
        <v>34</v>
      </c>
      <c r="B41" s="204" t="s">
        <v>783</v>
      </c>
      <c r="C41" s="198" t="s">
        <v>205</v>
      </c>
      <c r="D41" s="184" t="s">
        <v>213</v>
      </c>
      <c r="E41" s="209" t="s">
        <v>802</v>
      </c>
      <c r="F41" s="214" t="s">
        <v>797</v>
      </c>
      <c r="G41" s="179" t="s">
        <v>803</v>
      </c>
      <c r="H41" s="209" t="s">
        <v>799</v>
      </c>
      <c r="I41" s="206"/>
      <c r="J41" s="206"/>
      <c r="K41" s="206"/>
      <c r="L41" s="206"/>
      <c r="M41" s="206"/>
      <c r="N41" s="214" t="s">
        <v>793</v>
      </c>
      <c r="O41" s="224" t="s">
        <v>202</v>
      </c>
      <c r="P41" s="216" t="s">
        <v>524</v>
      </c>
      <c r="Q41" s="216">
        <v>20</v>
      </c>
      <c r="R41" s="209" t="s">
        <v>800</v>
      </c>
      <c r="S41" s="215" t="s">
        <v>373</v>
      </c>
      <c r="T41" s="206" t="s">
        <v>80</v>
      </c>
      <c r="U41" s="206" t="s">
        <v>80</v>
      </c>
    </row>
    <row r="42" spans="1:21" ht="204" x14ac:dyDescent="0.25">
      <c r="A42" s="195">
        <v>35</v>
      </c>
      <c r="B42" s="204" t="s">
        <v>783</v>
      </c>
      <c r="C42" s="198" t="s">
        <v>206</v>
      </c>
      <c r="D42" s="184" t="s">
        <v>213</v>
      </c>
      <c r="E42" s="214" t="s">
        <v>804</v>
      </c>
      <c r="F42" s="214" t="s">
        <v>805</v>
      </c>
      <c r="G42" s="179" t="s">
        <v>806</v>
      </c>
      <c r="H42" s="209" t="s">
        <v>807</v>
      </c>
      <c r="I42" s="206"/>
      <c r="J42" s="206"/>
      <c r="K42" s="206"/>
      <c r="L42" s="206"/>
      <c r="M42" s="206"/>
      <c r="N42" s="214" t="s">
        <v>793</v>
      </c>
      <c r="O42" s="224" t="s">
        <v>202</v>
      </c>
      <c r="P42" s="216" t="s">
        <v>524</v>
      </c>
      <c r="Q42" s="216">
        <v>60</v>
      </c>
      <c r="R42" s="209" t="s">
        <v>808</v>
      </c>
      <c r="S42" s="215" t="s">
        <v>373</v>
      </c>
      <c r="T42" s="206" t="s">
        <v>80</v>
      </c>
      <c r="U42" s="206" t="s">
        <v>80</v>
      </c>
    </row>
    <row r="43" spans="1:21" ht="165.75" x14ac:dyDescent="0.25">
      <c r="A43" s="195">
        <v>36</v>
      </c>
      <c r="B43" s="204" t="s">
        <v>783</v>
      </c>
      <c r="C43" s="198" t="s">
        <v>809</v>
      </c>
      <c r="D43" s="184" t="s">
        <v>213</v>
      </c>
      <c r="E43" s="214" t="s">
        <v>810</v>
      </c>
      <c r="F43" s="214" t="s">
        <v>811</v>
      </c>
      <c r="G43" s="179" t="s">
        <v>812</v>
      </c>
      <c r="H43" s="209" t="s">
        <v>813</v>
      </c>
      <c r="I43" s="206"/>
      <c r="J43" s="206"/>
      <c r="K43" s="206"/>
      <c r="L43" s="206"/>
      <c r="M43" s="206"/>
      <c r="N43" s="214" t="s">
        <v>814</v>
      </c>
      <c r="O43" s="224" t="s">
        <v>202</v>
      </c>
      <c r="P43" s="216" t="s">
        <v>524</v>
      </c>
      <c r="Q43" s="216">
        <v>10</v>
      </c>
      <c r="R43" s="209" t="s">
        <v>800</v>
      </c>
      <c r="S43" s="215" t="s">
        <v>373</v>
      </c>
      <c r="T43" s="206" t="s">
        <v>80</v>
      </c>
      <c r="U43" s="206" t="s">
        <v>80</v>
      </c>
    </row>
    <row r="44" spans="1:21" ht="409.5" customHeight="1" x14ac:dyDescent="0.25">
      <c r="A44" s="195">
        <v>37</v>
      </c>
      <c r="B44" s="176" t="s">
        <v>102</v>
      </c>
      <c r="C44" s="204" t="s">
        <v>104</v>
      </c>
      <c r="D44" s="184" t="s">
        <v>213</v>
      </c>
      <c r="E44" s="214" t="s">
        <v>815</v>
      </c>
      <c r="F44" s="214" t="s">
        <v>816</v>
      </c>
      <c r="G44" s="209" t="s">
        <v>817</v>
      </c>
      <c r="H44" s="209" t="s">
        <v>818</v>
      </c>
      <c r="I44" s="209" t="s">
        <v>819</v>
      </c>
      <c r="J44" s="206"/>
      <c r="K44" s="206"/>
      <c r="L44" s="206"/>
      <c r="M44" s="206"/>
      <c r="N44" s="214" t="s">
        <v>106</v>
      </c>
      <c r="O44" s="224" t="s">
        <v>820</v>
      </c>
      <c r="P44" s="216" t="s">
        <v>821</v>
      </c>
      <c r="Q44" s="216">
        <v>950</v>
      </c>
      <c r="R44" s="209" t="s">
        <v>822</v>
      </c>
      <c r="S44" s="209" t="s">
        <v>823</v>
      </c>
      <c r="T44" s="206"/>
      <c r="U44" s="225" t="s">
        <v>80</v>
      </c>
    </row>
    <row r="45" spans="1:21" ht="369.75" x14ac:dyDescent="0.25">
      <c r="A45" s="195">
        <v>38</v>
      </c>
      <c r="B45" s="198" t="s">
        <v>824</v>
      </c>
      <c r="C45" s="198" t="s">
        <v>152</v>
      </c>
      <c r="D45" s="184" t="s">
        <v>825</v>
      </c>
      <c r="E45" s="182" t="s">
        <v>826</v>
      </c>
      <c r="F45" s="226" t="s">
        <v>827</v>
      </c>
      <c r="G45" s="206"/>
      <c r="H45" s="206"/>
      <c r="I45" s="206"/>
      <c r="J45" s="206"/>
      <c r="K45" s="206"/>
      <c r="L45" s="206"/>
      <c r="M45" s="206"/>
      <c r="N45" s="192" t="s">
        <v>154</v>
      </c>
      <c r="O45" s="227" t="s">
        <v>828</v>
      </c>
      <c r="P45" s="228" t="s">
        <v>829</v>
      </c>
      <c r="Q45" s="185">
        <v>250</v>
      </c>
      <c r="R45" s="226" t="s">
        <v>830</v>
      </c>
      <c r="S45" s="226" t="s">
        <v>831</v>
      </c>
      <c r="T45" s="225" t="s">
        <v>832</v>
      </c>
      <c r="U45" s="186" t="s">
        <v>833</v>
      </c>
    </row>
    <row r="46" spans="1:21" ht="280.5" x14ac:dyDescent="0.25">
      <c r="A46" s="195">
        <v>39</v>
      </c>
      <c r="B46" s="176" t="s">
        <v>212</v>
      </c>
      <c r="C46" s="198" t="s">
        <v>214</v>
      </c>
      <c r="D46" s="177" t="s">
        <v>213</v>
      </c>
      <c r="E46" s="179" t="s">
        <v>834</v>
      </c>
      <c r="F46" s="191" t="s">
        <v>215</v>
      </c>
      <c r="G46" s="191"/>
      <c r="H46" s="191"/>
      <c r="I46" s="191"/>
      <c r="J46" s="191"/>
      <c r="K46" s="191"/>
      <c r="L46" s="191"/>
      <c r="M46" s="191"/>
      <c r="N46" s="205" t="s">
        <v>216</v>
      </c>
      <c r="O46" s="193" t="s">
        <v>217</v>
      </c>
      <c r="P46" s="193" t="s">
        <v>835</v>
      </c>
      <c r="Q46" s="185">
        <v>1300</v>
      </c>
      <c r="R46" s="226" t="s">
        <v>836</v>
      </c>
      <c r="S46" s="179" t="s">
        <v>837</v>
      </c>
      <c r="T46" s="179" t="s">
        <v>838</v>
      </c>
      <c r="U46" s="186"/>
    </row>
    <row r="47" spans="1:21" ht="408" x14ac:dyDescent="0.25">
      <c r="A47" s="195">
        <v>40</v>
      </c>
      <c r="B47" s="204" t="s">
        <v>218</v>
      </c>
      <c r="C47" s="204" t="s">
        <v>219</v>
      </c>
      <c r="D47" s="184" t="s">
        <v>213</v>
      </c>
      <c r="E47" s="182" t="s">
        <v>839</v>
      </c>
      <c r="F47" s="196" t="s">
        <v>220</v>
      </c>
      <c r="G47" s="196"/>
      <c r="H47" s="196"/>
      <c r="I47" s="196"/>
      <c r="J47" s="196"/>
      <c r="K47" s="196"/>
      <c r="L47" s="196"/>
      <c r="M47" s="196"/>
      <c r="N47" s="205" t="s">
        <v>221</v>
      </c>
      <c r="O47" s="193" t="s">
        <v>223</v>
      </c>
      <c r="P47" s="193" t="s">
        <v>840</v>
      </c>
      <c r="Q47" s="185" t="s">
        <v>841</v>
      </c>
      <c r="R47" s="226" t="s">
        <v>842</v>
      </c>
      <c r="S47" s="179" t="s">
        <v>843</v>
      </c>
      <c r="T47" s="182" t="s">
        <v>844</v>
      </c>
      <c r="U47" s="182" t="s">
        <v>845</v>
      </c>
    </row>
    <row r="48" spans="1:21" ht="409.5" x14ac:dyDescent="0.25">
      <c r="A48" s="195">
        <v>41</v>
      </c>
      <c r="B48" s="204" t="s">
        <v>846</v>
      </c>
      <c r="C48" s="204" t="s">
        <v>847</v>
      </c>
      <c r="D48" s="184" t="s">
        <v>825</v>
      </c>
      <c r="E48" s="182" t="s">
        <v>848</v>
      </c>
      <c r="F48" s="196" t="s">
        <v>849</v>
      </c>
      <c r="G48" s="182" t="s">
        <v>850</v>
      </c>
      <c r="H48" s="196"/>
      <c r="I48" s="196"/>
      <c r="J48" s="196"/>
      <c r="K48" s="196"/>
      <c r="L48" s="196"/>
      <c r="M48" s="196"/>
      <c r="N48" s="205" t="s">
        <v>127</v>
      </c>
      <c r="O48" s="193" t="s">
        <v>851</v>
      </c>
      <c r="P48" s="193" t="s">
        <v>852</v>
      </c>
      <c r="Q48" s="185" t="s">
        <v>853</v>
      </c>
      <c r="R48" s="226" t="s">
        <v>854</v>
      </c>
      <c r="S48" s="179" t="s">
        <v>855</v>
      </c>
      <c r="T48" s="182" t="s">
        <v>80</v>
      </c>
      <c r="U48" s="182" t="s">
        <v>80</v>
      </c>
    </row>
    <row r="49" spans="1:21" ht="409.5" x14ac:dyDescent="0.25">
      <c r="A49" s="195">
        <v>42</v>
      </c>
      <c r="B49" s="204" t="s">
        <v>856</v>
      </c>
      <c r="C49" s="204" t="s">
        <v>116</v>
      </c>
      <c r="D49" s="184" t="s">
        <v>825</v>
      </c>
      <c r="E49" s="182" t="s">
        <v>857</v>
      </c>
      <c r="F49" s="196" t="s">
        <v>858</v>
      </c>
      <c r="G49" s="196" t="s">
        <v>859</v>
      </c>
      <c r="H49" s="196" t="s">
        <v>860</v>
      </c>
      <c r="I49" s="196" t="s">
        <v>861</v>
      </c>
      <c r="J49" s="196" t="s">
        <v>862</v>
      </c>
      <c r="K49" s="196"/>
      <c r="L49" s="196"/>
      <c r="M49" s="196"/>
      <c r="N49" s="205" t="s">
        <v>118</v>
      </c>
      <c r="O49" s="193" t="s">
        <v>115</v>
      </c>
      <c r="P49" s="193" t="s">
        <v>863</v>
      </c>
      <c r="Q49" s="185" t="s">
        <v>864</v>
      </c>
      <c r="R49" s="226" t="s">
        <v>865</v>
      </c>
      <c r="S49" s="179" t="s">
        <v>866</v>
      </c>
      <c r="T49" s="182" t="s">
        <v>80</v>
      </c>
      <c r="U49" s="203" t="s">
        <v>80</v>
      </c>
    </row>
    <row r="50" spans="1:21" ht="409.5" x14ac:dyDescent="0.25">
      <c r="A50" s="195">
        <v>43</v>
      </c>
      <c r="B50" s="204" t="s">
        <v>867</v>
      </c>
      <c r="C50" s="204" t="s">
        <v>120</v>
      </c>
      <c r="D50" s="177" t="s">
        <v>825</v>
      </c>
      <c r="E50" s="182" t="s">
        <v>868</v>
      </c>
      <c r="F50" s="200" t="s">
        <v>869</v>
      </c>
      <c r="G50" s="200" t="s">
        <v>870</v>
      </c>
      <c r="H50" s="200" t="s">
        <v>871</v>
      </c>
      <c r="I50" s="200" t="s">
        <v>872</v>
      </c>
      <c r="J50" s="200"/>
      <c r="K50" s="200"/>
      <c r="L50" s="200"/>
      <c r="M50" s="200"/>
      <c r="N50" s="201" t="s">
        <v>122</v>
      </c>
      <c r="O50" s="202" t="s">
        <v>124</v>
      </c>
      <c r="P50" s="202" t="s">
        <v>873</v>
      </c>
      <c r="Q50" s="185">
        <v>549</v>
      </c>
      <c r="R50" s="226" t="s">
        <v>874</v>
      </c>
      <c r="S50" s="179" t="s">
        <v>875</v>
      </c>
      <c r="T50" s="203" t="s">
        <v>80</v>
      </c>
      <c r="U50" s="182"/>
    </row>
    <row r="51" spans="1:21" ht="409.5" x14ac:dyDescent="0.25">
      <c r="A51" s="195">
        <v>44</v>
      </c>
      <c r="B51" s="204" t="s">
        <v>876</v>
      </c>
      <c r="C51" s="204" t="s">
        <v>877</v>
      </c>
      <c r="D51" s="177" t="s">
        <v>825</v>
      </c>
      <c r="E51" s="182" t="s">
        <v>878</v>
      </c>
      <c r="F51" s="196" t="s">
        <v>879</v>
      </c>
      <c r="G51" s="196" t="s">
        <v>880</v>
      </c>
      <c r="H51" s="196" t="s">
        <v>881</v>
      </c>
      <c r="I51" s="196" t="s">
        <v>882</v>
      </c>
      <c r="J51" s="196" t="s">
        <v>883</v>
      </c>
      <c r="K51" s="196" t="s">
        <v>884</v>
      </c>
      <c r="L51" s="196" t="s">
        <v>885</v>
      </c>
      <c r="M51" s="196"/>
      <c r="N51" s="229" t="s">
        <v>886</v>
      </c>
      <c r="O51" s="193" t="s">
        <v>115</v>
      </c>
      <c r="P51" s="193" t="s">
        <v>887</v>
      </c>
      <c r="Q51" s="185" t="s">
        <v>888</v>
      </c>
      <c r="R51" s="226" t="s">
        <v>889</v>
      </c>
      <c r="S51" s="179" t="s">
        <v>890</v>
      </c>
      <c r="T51" s="182" t="s">
        <v>891</v>
      </c>
      <c r="U51" s="182"/>
    </row>
    <row r="52" spans="1:21" ht="409.5" x14ac:dyDescent="0.25">
      <c r="A52" s="195">
        <v>45</v>
      </c>
      <c r="B52" s="204" t="s">
        <v>892</v>
      </c>
      <c r="C52" s="204" t="s">
        <v>225</v>
      </c>
      <c r="D52" s="184" t="s">
        <v>213</v>
      </c>
      <c r="E52" s="182" t="s">
        <v>893</v>
      </c>
      <c r="F52" s="196" t="s">
        <v>226</v>
      </c>
      <c r="G52" s="196" t="s">
        <v>894</v>
      </c>
      <c r="H52" s="200" t="s">
        <v>895</v>
      </c>
      <c r="I52" s="200"/>
      <c r="J52" s="200"/>
      <c r="K52" s="200"/>
      <c r="L52" s="200"/>
      <c r="M52" s="200"/>
      <c r="N52" s="201" t="s">
        <v>227</v>
      </c>
      <c r="O52" s="202" t="s">
        <v>896</v>
      </c>
      <c r="P52" s="202" t="s">
        <v>897</v>
      </c>
      <c r="Q52" s="185" t="s">
        <v>898</v>
      </c>
      <c r="R52" s="226" t="s">
        <v>899</v>
      </c>
      <c r="S52" s="179" t="s">
        <v>900</v>
      </c>
      <c r="T52" s="182" t="s">
        <v>901</v>
      </c>
      <c r="U52" s="206"/>
    </row>
    <row r="53" spans="1:21" ht="409.5" x14ac:dyDescent="0.25">
      <c r="A53" s="230">
        <v>46</v>
      </c>
      <c r="B53" s="198" t="s">
        <v>902</v>
      </c>
      <c r="C53" s="198" t="s">
        <v>230</v>
      </c>
      <c r="D53" s="218" t="s">
        <v>825</v>
      </c>
      <c r="E53" s="214" t="s">
        <v>903</v>
      </c>
      <c r="F53" s="231" t="s">
        <v>231</v>
      </c>
      <c r="G53" s="231" t="s">
        <v>904</v>
      </c>
      <c r="H53" s="231" t="s">
        <v>905</v>
      </c>
      <c r="I53" s="231" t="s">
        <v>906</v>
      </c>
      <c r="J53" s="231" t="s">
        <v>907</v>
      </c>
      <c r="K53" s="231" t="s">
        <v>908</v>
      </c>
      <c r="L53" s="231" t="s">
        <v>909</v>
      </c>
      <c r="M53" s="231" t="s">
        <v>910</v>
      </c>
      <c r="N53" s="208" t="s">
        <v>232</v>
      </c>
      <c r="O53" s="212" t="s">
        <v>386</v>
      </c>
      <c r="P53" s="212" t="s">
        <v>911</v>
      </c>
      <c r="Q53" s="216" t="s">
        <v>912</v>
      </c>
      <c r="R53" s="232" t="s">
        <v>913</v>
      </c>
      <c r="S53" s="209" t="s">
        <v>914</v>
      </c>
      <c r="T53" s="206"/>
      <c r="U53" s="206"/>
    </row>
    <row r="54" spans="1:21" ht="127.5" x14ac:dyDescent="0.25">
      <c r="A54" s="230">
        <v>47</v>
      </c>
      <c r="B54" s="198" t="s">
        <v>915</v>
      </c>
      <c r="C54" s="198" t="s">
        <v>233</v>
      </c>
      <c r="D54" s="216" t="s">
        <v>213</v>
      </c>
      <c r="E54" s="214" t="s">
        <v>916</v>
      </c>
      <c r="F54" s="231" t="s">
        <v>234</v>
      </c>
      <c r="G54" s="233" t="s">
        <v>917</v>
      </c>
      <c r="H54" s="231" t="s">
        <v>918</v>
      </c>
      <c r="I54" s="207"/>
      <c r="J54" s="207"/>
      <c r="K54" s="207"/>
      <c r="L54" s="207"/>
      <c r="M54" s="207"/>
      <c r="N54" s="208" t="s">
        <v>235</v>
      </c>
      <c r="O54" s="212" t="s">
        <v>236</v>
      </c>
      <c r="P54" s="234" t="s">
        <v>919</v>
      </c>
      <c r="Q54" s="216" t="s">
        <v>920</v>
      </c>
      <c r="R54" s="209" t="s">
        <v>921</v>
      </c>
      <c r="S54" s="209" t="s">
        <v>922</v>
      </c>
      <c r="T54" s="206" t="s">
        <v>80</v>
      </c>
      <c r="U54" s="206" t="s">
        <v>80</v>
      </c>
    </row>
    <row r="55" spans="1:21" ht="229.5" x14ac:dyDescent="0.25">
      <c r="A55" s="230">
        <v>48</v>
      </c>
      <c r="B55" s="198" t="s">
        <v>915</v>
      </c>
      <c r="C55" s="198" t="s">
        <v>238</v>
      </c>
      <c r="D55" s="218" t="s">
        <v>213</v>
      </c>
      <c r="E55" s="214" t="s">
        <v>923</v>
      </c>
      <c r="F55" s="214" t="s">
        <v>239</v>
      </c>
      <c r="G55" s="214" t="s">
        <v>924</v>
      </c>
      <c r="H55" s="214" t="s">
        <v>925</v>
      </c>
      <c r="I55" s="213"/>
      <c r="J55" s="213"/>
      <c r="K55" s="213"/>
      <c r="L55" s="213"/>
      <c r="M55" s="213"/>
      <c r="N55" s="214" t="s">
        <v>926</v>
      </c>
      <c r="O55" s="216" t="s">
        <v>241</v>
      </c>
      <c r="P55" s="216" t="s">
        <v>927</v>
      </c>
      <c r="Q55" s="235">
        <v>18410</v>
      </c>
      <c r="R55" s="209" t="s">
        <v>921</v>
      </c>
      <c r="S55" s="209" t="s">
        <v>922</v>
      </c>
      <c r="T55" s="206" t="s">
        <v>80</v>
      </c>
      <c r="U55" s="206" t="s">
        <v>80</v>
      </c>
    </row>
    <row r="56" spans="1:21" ht="255" x14ac:dyDescent="0.25">
      <c r="A56" s="230">
        <v>49</v>
      </c>
      <c r="B56" s="198" t="s">
        <v>915</v>
      </c>
      <c r="C56" s="198" t="s">
        <v>242</v>
      </c>
      <c r="D56" s="218" t="s">
        <v>213</v>
      </c>
      <c r="E56" s="214" t="s">
        <v>928</v>
      </c>
      <c r="F56" s="214" t="s">
        <v>243</v>
      </c>
      <c r="G56" s="214" t="s">
        <v>929</v>
      </c>
      <c r="H56" s="214" t="s">
        <v>930</v>
      </c>
      <c r="I56" s="213"/>
      <c r="J56" s="213"/>
      <c r="K56" s="213"/>
      <c r="L56" s="213"/>
      <c r="M56" s="213"/>
      <c r="N56" s="214" t="s">
        <v>244</v>
      </c>
      <c r="O56" s="216" t="s">
        <v>245</v>
      </c>
      <c r="P56" s="216" t="s">
        <v>931</v>
      </c>
      <c r="Q56" s="216" t="s">
        <v>932</v>
      </c>
      <c r="R56" s="209" t="s">
        <v>921</v>
      </c>
      <c r="S56" s="209" t="s">
        <v>922</v>
      </c>
      <c r="T56" s="206" t="s">
        <v>80</v>
      </c>
      <c r="U56" s="206" t="s">
        <v>80</v>
      </c>
    </row>
    <row r="57" spans="1:21" ht="242.25" x14ac:dyDescent="0.25">
      <c r="A57" s="230">
        <v>50</v>
      </c>
      <c r="B57" s="176" t="s">
        <v>180</v>
      </c>
      <c r="C57" s="198" t="s">
        <v>181</v>
      </c>
      <c r="D57" s="218" t="s">
        <v>213</v>
      </c>
      <c r="E57" s="214" t="s">
        <v>933</v>
      </c>
      <c r="F57" s="214" t="s">
        <v>934</v>
      </c>
      <c r="G57" s="214" t="s">
        <v>935</v>
      </c>
      <c r="H57" s="214" t="s">
        <v>936</v>
      </c>
      <c r="I57" s="213"/>
      <c r="J57" s="213"/>
      <c r="K57" s="213"/>
      <c r="L57" s="213"/>
      <c r="M57" s="213"/>
      <c r="N57" s="214" t="s">
        <v>183</v>
      </c>
      <c r="O57" s="216" t="s">
        <v>185</v>
      </c>
      <c r="P57" s="216" t="s">
        <v>524</v>
      </c>
      <c r="Q57" s="218" t="s">
        <v>937</v>
      </c>
      <c r="R57" s="209" t="s">
        <v>144</v>
      </c>
      <c r="S57" s="209"/>
      <c r="T57" s="206"/>
      <c r="U57" s="206"/>
    </row>
    <row r="58" spans="1:21" ht="63.75" x14ac:dyDescent="0.25">
      <c r="A58" s="230">
        <v>51</v>
      </c>
      <c r="B58" s="198" t="s">
        <v>915</v>
      </c>
      <c r="C58" s="198" t="s">
        <v>186</v>
      </c>
      <c r="D58" s="218" t="s">
        <v>213</v>
      </c>
      <c r="E58" s="214" t="s">
        <v>938</v>
      </c>
      <c r="F58" s="214" t="s">
        <v>939</v>
      </c>
      <c r="G58" s="214" t="s">
        <v>940</v>
      </c>
      <c r="H58" s="213"/>
      <c r="I58" s="213"/>
      <c r="J58" s="213"/>
      <c r="K58" s="213"/>
      <c r="L58" s="213"/>
      <c r="M58" s="213"/>
      <c r="N58" s="214" t="s">
        <v>188</v>
      </c>
      <c r="O58" s="216" t="s">
        <v>941</v>
      </c>
      <c r="P58" s="216" t="s">
        <v>942</v>
      </c>
      <c r="Q58" s="218">
        <v>0.3</v>
      </c>
      <c r="R58" s="209" t="s">
        <v>144</v>
      </c>
      <c r="S58" s="209" t="s">
        <v>943</v>
      </c>
      <c r="T58" s="206"/>
      <c r="U58" s="206"/>
    </row>
    <row r="59" spans="1:21" ht="409.5" x14ac:dyDescent="0.25">
      <c r="A59" s="230">
        <v>52</v>
      </c>
      <c r="B59" s="198" t="s">
        <v>944</v>
      </c>
      <c r="C59" s="198" t="s">
        <v>247</v>
      </c>
      <c r="D59" s="218" t="s">
        <v>75</v>
      </c>
      <c r="E59" s="214" t="s">
        <v>945</v>
      </c>
      <c r="F59" s="214" t="s">
        <v>946</v>
      </c>
      <c r="G59" s="214" t="s">
        <v>947</v>
      </c>
      <c r="H59" s="214" t="s">
        <v>948</v>
      </c>
      <c r="I59" s="214" t="s">
        <v>949</v>
      </c>
      <c r="J59" s="214" t="s">
        <v>950</v>
      </c>
      <c r="K59" s="214" t="s">
        <v>951</v>
      </c>
      <c r="L59" s="214" t="s">
        <v>952</v>
      </c>
      <c r="M59" s="213"/>
      <c r="N59" s="214" t="s">
        <v>249</v>
      </c>
      <c r="O59" s="216" t="s">
        <v>250</v>
      </c>
      <c r="P59" s="216" t="s">
        <v>953</v>
      </c>
      <c r="Q59" s="236">
        <v>1970</v>
      </c>
      <c r="R59" s="209" t="s">
        <v>954</v>
      </c>
      <c r="S59" s="209" t="s">
        <v>955</v>
      </c>
      <c r="T59" s="206"/>
      <c r="U59" s="206"/>
    </row>
    <row r="60" spans="1:21" ht="204" x14ac:dyDescent="0.25">
      <c r="A60" s="230">
        <v>53</v>
      </c>
      <c r="B60" s="176" t="s">
        <v>251</v>
      </c>
      <c r="C60" s="176" t="s">
        <v>252</v>
      </c>
      <c r="D60" s="218" t="s">
        <v>213</v>
      </c>
      <c r="E60" s="214" t="s">
        <v>956</v>
      </c>
      <c r="F60" s="214" t="s">
        <v>253</v>
      </c>
      <c r="G60" s="214" t="s">
        <v>957</v>
      </c>
      <c r="H60" s="214" t="s">
        <v>958</v>
      </c>
      <c r="I60" s="213"/>
      <c r="J60" s="213"/>
      <c r="K60" s="213"/>
      <c r="L60" s="213"/>
      <c r="M60" s="213"/>
      <c r="N60" s="214" t="s">
        <v>959</v>
      </c>
      <c r="O60" s="216" t="s">
        <v>199</v>
      </c>
      <c r="P60" s="216" t="s">
        <v>524</v>
      </c>
      <c r="Q60" s="218" t="s">
        <v>960</v>
      </c>
      <c r="R60" s="209" t="s">
        <v>961</v>
      </c>
      <c r="S60" s="209" t="s">
        <v>962</v>
      </c>
      <c r="T60" s="206" t="s">
        <v>80</v>
      </c>
      <c r="U60" s="206" t="s">
        <v>80</v>
      </c>
    </row>
    <row r="61" spans="1:21" ht="204" x14ac:dyDescent="0.25">
      <c r="A61" s="195">
        <v>54</v>
      </c>
      <c r="B61" s="176" t="s">
        <v>963</v>
      </c>
      <c r="C61" s="198" t="s">
        <v>252</v>
      </c>
      <c r="D61" s="218" t="s">
        <v>213</v>
      </c>
      <c r="E61" s="214" t="s">
        <v>964</v>
      </c>
      <c r="F61" s="214" t="s">
        <v>253</v>
      </c>
      <c r="G61" s="214" t="s">
        <v>957</v>
      </c>
      <c r="H61" s="214" t="s">
        <v>958</v>
      </c>
      <c r="I61" s="213"/>
      <c r="J61" s="213"/>
      <c r="K61" s="213"/>
      <c r="L61" s="213"/>
      <c r="M61" s="213"/>
      <c r="N61" s="214" t="s">
        <v>959</v>
      </c>
      <c r="O61" s="216" t="s">
        <v>199</v>
      </c>
      <c r="P61" s="216" t="s">
        <v>524</v>
      </c>
      <c r="Q61" s="218" t="s">
        <v>960</v>
      </c>
      <c r="R61" s="209" t="s">
        <v>961</v>
      </c>
      <c r="S61" s="209" t="s">
        <v>962</v>
      </c>
      <c r="T61" s="206" t="s">
        <v>80</v>
      </c>
      <c r="U61" s="206" t="s">
        <v>80</v>
      </c>
    </row>
    <row r="62" spans="1:21" ht="204" x14ac:dyDescent="0.25">
      <c r="A62" s="230">
        <v>55</v>
      </c>
      <c r="B62" s="176" t="s">
        <v>170</v>
      </c>
      <c r="C62" s="176" t="s">
        <v>252</v>
      </c>
      <c r="D62" s="218" t="s">
        <v>213</v>
      </c>
      <c r="E62" s="214" t="s">
        <v>956</v>
      </c>
      <c r="F62" s="214" t="s">
        <v>965</v>
      </c>
      <c r="G62" s="214" t="s">
        <v>957</v>
      </c>
      <c r="H62" s="214" t="s">
        <v>966</v>
      </c>
      <c r="I62" s="213"/>
      <c r="J62" s="213"/>
      <c r="K62" s="213"/>
      <c r="L62" s="213"/>
      <c r="M62" s="213"/>
      <c r="N62" s="214" t="s">
        <v>959</v>
      </c>
      <c r="O62" s="216" t="s">
        <v>199</v>
      </c>
      <c r="P62" s="216" t="s">
        <v>524</v>
      </c>
      <c r="Q62" s="218" t="s">
        <v>967</v>
      </c>
      <c r="R62" s="209" t="s">
        <v>668</v>
      </c>
      <c r="S62" s="209" t="s">
        <v>968</v>
      </c>
      <c r="T62" s="206" t="s">
        <v>80</v>
      </c>
      <c r="U62" s="206" t="s">
        <v>80</v>
      </c>
    </row>
    <row r="63" spans="1:21" ht="178.5" x14ac:dyDescent="0.25">
      <c r="A63" s="230">
        <v>56</v>
      </c>
      <c r="B63" s="198" t="s">
        <v>969</v>
      </c>
      <c r="C63" s="198" t="s">
        <v>171</v>
      </c>
      <c r="D63" s="218" t="s">
        <v>213</v>
      </c>
      <c r="E63" s="214" t="s">
        <v>970</v>
      </c>
      <c r="F63" s="214" t="s">
        <v>971</v>
      </c>
      <c r="G63" s="214" t="s">
        <v>972</v>
      </c>
      <c r="H63" s="214" t="s">
        <v>973</v>
      </c>
      <c r="I63" s="213"/>
      <c r="J63" s="213"/>
      <c r="K63" s="213"/>
      <c r="L63" s="213"/>
      <c r="M63" s="213"/>
      <c r="N63" s="214" t="s">
        <v>959</v>
      </c>
      <c r="O63" s="216" t="s">
        <v>974</v>
      </c>
      <c r="P63" s="216" t="s">
        <v>524</v>
      </c>
      <c r="Q63" s="218" t="s">
        <v>975</v>
      </c>
      <c r="R63" s="209" t="s">
        <v>976</v>
      </c>
      <c r="S63" s="209" t="s">
        <v>977</v>
      </c>
      <c r="T63" s="206"/>
      <c r="U63" s="206"/>
    </row>
    <row r="64" spans="1:21" ht="204" x14ac:dyDescent="0.25">
      <c r="A64" s="230">
        <v>57</v>
      </c>
      <c r="B64" s="198" t="s">
        <v>978</v>
      </c>
      <c r="C64" s="198" t="s">
        <v>257</v>
      </c>
      <c r="D64" s="218" t="s">
        <v>213</v>
      </c>
      <c r="E64" s="214" t="s">
        <v>979</v>
      </c>
      <c r="F64" s="214" t="s">
        <v>258</v>
      </c>
      <c r="G64" s="214" t="s">
        <v>957</v>
      </c>
      <c r="H64" s="214" t="s">
        <v>980</v>
      </c>
      <c r="I64" s="213"/>
      <c r="J64" s="213"/>
      <c r="K64" s="213"/>
      <c r="L64" s="213"/>
      <c r="M64" s="213"/>
      <c r="N64" s="214" t="s">
        <v>959</v>
      </c>
      <c r="O64" s="216" t="s">
        <v>981</v>
      </c>
      <c r="P64" s="216" t="s">
        <v>982</v>
      </c>
      <c r="Q64" s="218" t="s">
        <v>983</v>
      </c>
      <c r="R64" s="209" t="s">
        <v>984</v>
      </c>
      <c r="S64" s="209" t="s">
        <v>985</v>
      </c>
      <c r="T64" s="206"/>
      <c r="U64" s="206" t="s">
        <v>80</v>
      </c>
    </row>
    <row r="65" spans="1:21" ht="242.25" x14ac:dyDescent="0.25">
      <c r="A65" s="195">
        <v>58</v>
      </c>
      <c r="B65" s="198" t="s">
        <v>986</v>
      </c>
      <c r="C65" s="198" t="s">
        <v>259</v>
      </c>
      <c r="D65" s="218"/>
      <c r="E65" s="214" t="s">
        <v>987</v>
      </c>
      <c r="F65" s="214" t="s">
        <v>260</v>
      </c>
      <c r="G65" s="214" t="s">
        <v>988</v>
      </c>
      <c r="H65" s="214" t="s">
        <v>989</v>
      </c>
      <c r="I65" s="213"/>
      <c r="J65" s="213"/>
      <c r="K65" s="213"/>
      <c r="L65" s="213"/>
      <c r="M65" s="213"/>
      <c r="N65" s="214" t="s">
        <v>959</v>
      </c>
      <c r="O65" s="216" t="s">
        <v>851</v>
      </c>
      <c r="P65" s="216" t="s">
        <v>982</v>
      </c>
      <c r="Q65" s="218" t="s">
        <v>990</v>
      </c>
      <c r="R65" s="209" t="s">
        <v>991</v>
      </c>
      <c r="S65" s="209" t="s">
        <v>992</v>
      </c>
      <c r="T65" s="206" t="s">
        <v>80</v>
      </c>
      <c r="U65" s="206" t="s">
        <v>80</v>
      </c>
    </row>
    <row r="66" spans="1:21" ht="242.25" x14ac:dyDescent="0.25">
      <c r="A66" s="230">
        <v>59</v>
      </c>
      <c r="B66" s="198" t="s">
        <v>993</v>
      </c>
      <c r="C66" s="198" t="s">
        <v>259</v>
      </c>
      <c r="D66" s="218"/>
      <c r="E66" s="214" t="s">
        <v>987</v>
      </c>
      <c r="F66" s="214" t="s">
        <v>994</v>
      </c>
      <c r="G66" s="214" t="s">
        <v>995</v>
      </c>
      <c r="H66" s="214" t="s">
        <v>996</v>
      </c>
      <c r="I66" s="213"/>
      <c r="J66" s="213"/>
      <c r="K66" s="213"/>
      <c r="L66" s="213"/>
      <c r="M66" s="213"/>
      <c r="N66" s="214" t="s">
        <v>959</v>
      </c>
      <c r="O66" s="216" t="s">
        <v>851</v>
      </c>
      <c r="P66" s="216" t="s">
        <v>982</v>
      </c>
      <c r="Q66" s="218" t="s">
        <v>997</v>
      </c>
      <c r="R66" s="209" t="s">
        <v>991</v>
      </c>
      <c r="S66" s="209" t="s">
        <v>992</v>
      </c>
      <c r="T66" s="206" t="s">
        <v>80</v>
      </c>
      <c r="U66" s="206" t="s">
        <v>80</v>
      </c>
    </row>
    <row r="67" spans="1:21" ht="242.25" x14ac:dyDescent="0.25">
      <c r="A67" s="195">
        <v>60</v>
      </c>
      <c r="B67" s="198" t="s">
        <v>998</v>
      </c>
      <c r="C67" s="198" t="s">
        <v>259</v>
      </c>
      <c r="D67" s="218" t="s">
        <v>213</v>
      </c>
      <c r="E67" s="214" t="s">
        <v>999</v>
      </c>
      <c r="F67" s="214" t="s">
        <v>1000</v>
      </c>
      <c r="G67" s="214" t="s">
        <v>1001</v>
      </c>
      <c r="H67" s="214" t="s">
        <v>1002</v>
      </c>
      <c r="I67" s="213"/>
      <c r="J67" s="213"/>
      <c r="K67" s="213"/>
      <c r="L67" s="213"/>
      <c r="M67" s="213"/>
      <c r="N67" s="214" t="s">
        <v>959</v>
      </c>
      <c r="O67" s="216" t="s">
        <v>851</v>
      </c>
      <c r="P67" s="216" t="s">
        <v>982</v>
      </c>
      <c r="Q67" s="218">
        <v>148</v>
      </c>
      <c r="R67" s="209" t="s">
        <v>991</v>
      </c>
      <c r="S67" s="209" t="s">
        <v>992</v>
      </c>
      <c r="T67" s="206" t="s">
        <v>80</v>
      </c>
      <c r="U67" s="206" t="s">
        <v>80</v>
      </c>
    </row>
    <row r="68" spans="1:21" ht="318.75" x14ac:dyDescent="0.25">
      <c r="A68" s="195">
        <v>61</v>
      </c>
      <c r="B68" s="198" t="s">
        <v>1003</v>
      </c>
      <c r="C68" s="198" t="s">
        <v>261</v>
      </c>
      <c r="D68" s="218"/>
      <c r="E68" s="214" t="s">
        <v>1004</v>
      </c>
      <c r="F68" s="214" t="s">
        <v>262</v>
      </c>
      <c r="G68" s="214" t="s">
        <v>1005</v>
      </c>
      <c r="H68" s="214" t="s">
        <v>1006</v>
      </c>
      <c r="I68" s="213"/>
      <c r="J68" s="213"/>
      <c r="K68" s="213"/>
      <c r="L68" s="213"/>
      <c r="M68" s="213"/>
      <c r="N68" s="214" t="s">
        <v>959</v>
      </c>
      <c r="O68" s="216" t="s">
        <v>199</v>
      </c>
      <c r="P68" s="216" t="s">
        <v>982</v>
      </c>
      <c r="Q68" s="194" t="s">
        <v>983</v>
      </c>
      <c r="R68" s="209" t="s">
        <v>1007</v>
      </c>
      <c r="S68" s="209" t="s">
        <v>1008</v>
      </c>
      <c r="T68" s="206" t="s">
        <v>80</v>
      </c>
      <c r="U68" s="206" t="s">
        <v>80</v>
      </c>
    </row>
    <row r="69" spans="1:21" ht="191.25" x14ac:dyDescent="0.25">
      <c r="A69" s="195">
        <v>62</v>
      </c>
      <c r="B69" s="198" t="s">
        <v>1009</v>
      </c>
      <c r="C69" s="204" t="s">
        <v>263</v>
      </c>
      <c r="D69" s="184" t="s">
        <v>213</v>
      </c>
      <c r="E69" s="179" t="s">
        <v>1010</v>
      </c>
      <c r="F69" s="182" t="s">
        <v>1011</v>
      </c>
      <c r="G69" s="179" t="s">
        <v>1012</v>
      </c>
      <c r="H69" s="179" t="s">
        <v>1013</v>
      </c>
      <c r="I69" s="206"/>
      <c r="J69" s="206"/>
      <c r="K69" s="206"/>
      <c r="L69" s="206"/>
      <c r="M69" s="206"/>
      <c r="N69" s="214" t="s">
        <v>265</v>
      </c>
      <c r="O69" s="237" t="s">
        <v>851</v>
      </c>
      <c r="P69" s="237" t="s">
        <v>524</v>
      </c>
      <c r="Q69" s="238">
        <v>2500</v>
      </c>
      <c r="R69" s="209" t="s">
        <v>1014</v>
      </c>
      <c r="S69" s="209" t="s">
        <v>1015</v>
      </c>
      <c r="T69" s="206" t="s">
        <v>80</v>
      </c>
      <c r="U69" s="206" t="s">
        <v>80</v>
      </c>
    </row>
    <row r="70" spans="1:21" ht="306" x14ac:dyDescent="0.25">
      <c r="A70" s="195">
        <v>63</v>
      </c>
      <c r="B70" s="198" t="s">
        <v>1016</v>
      </c>
      <c r="C70" s="198" t="s">
        <v>266</v>
      </c>
      <c r="D70" s="184" t="s">
        <v>213</v>
      </c>
      <c r="E70" s="182" t="s">
        <v>1017</v>
      </c>
      <c r="F70" s="182" t="s">
        <v>1018</v>
      </c>
      <c r="G70" s="179" t="s">
        <v>1019</v>
      </c>
      <c r="H70" s="179" t="s">
        <v>1020</v>
      </c>
      <c r="I70" s="179" t="s">
        <v>1021</v>
      </c>
      <c r="J70" s="206"/>
      <c r="K70" s="206"/>
      <c r="L70" s="206"/>
      <c r="M70" s="206"/>
      <c r="N70" s="182" t="s">
        <v>1022</v>
      </c>
      <c r="O70" s="237" t="s">
        <v>1023</v>
      </c>
      <c r="P70" s="184" t="s">
        <v>524</v>
      </c>
      <c r="Q70" s="237" t="s">
        <v>1024</v>
      </c>
      <c r="R70" s="209" t="s">
        <v>1025</v>
      </c>
      <c r="S70" s="209" t="s">
        <v>1026</v>
      </c>
      <c r="T70" s="213"/>
      <c r="U70" s="213" t="s">
        <v>1027</v>
      </c>
    </row>
    <row r="71" spans="1:21" ht="375" x14ac:dyDescent="0.25">
      <c r="A71" s="239">
        <v>64</v>
      </c>
      <c r="B71" s="240" t="s">
        <v>1028</v>
      </c>
      <c r="C71" s="241" t="s">
        <v>1029</v>
      </c>
      <c r="D71" s="242" t="s">
        <v>213</v>
      </c>
      <c r="E71" s="243" t="s">
        <v>1030</v>
      </c>
      <c r="F71" s="244" t="s">
        <v>1031</v>
      </c>
      <c r="G71" s="245"/>
      <c r="H71" s="245"/>
      <c r="I71" s="245"/>
      <c r="J71" s="245"/>
      <c r="K71" s="245"/>
      <c r="L71" s="245"/>
      <c r="M71" s="245"/>
      <c r="N71" s="246" t="s">
        <v>1032</v>
      </c>
      <c r="O71" s="247" t="s">
        <v>1033</v>
      </c>
      <c r="P71" s="247" t="s">
        <v>1034</v>
      </c>
      <c r="Q71" s="248">
        <v>6230</v>
      </c>
      <c r="R71" s="249" t="s">
        <v>1035</v>
      </c>
      <c r="S71" s="250" t="s">
        <v>1036</v>
      </c>
      <c r="T71" s="250" t="s">
        <v>1037</v>
      </c>
      <c r="U71" s="245"/>
    </row>
    <row r="72" spans="1:21" ht="210" x14ac:dyDescent="0.25">
      <c r="A72" s="195">
        <v>65</v>
      </c>
      <c r="B72" s="198" t="s">
        <v>268</v>
      </c>
      <c r="C72" s="198" t="s">
        <v>269</v>
      </c>
      <c r="D72" s="177" t="s">
        <v>213</v>
      </c>
      <c r="E72" s="251" t="s">
        <v>1038</v>
      </c>
      <c r="F72" s="252" t="s">
        <v>270</v>
      </c>
      <c r="G72" s="179" t="s">
        <v>1039</v>
      </c>
      <c r="H72" s="97"/>
      <c r="I72" s="97"/>
      <c r="J72" s="97"/>
      <c r="K72" s="97"/>
      <c r="L72" s="97"/>
      <c r="M72" s="97"/>
      <c r="N72" s="253" t="s">
        <v>1040</v>
      </c>
      <c r="O72" s="194" t="s">
        <v>1041</v>
      </c>
      <c r="P72" s="184" t="s">
        <v>1042</v>
      </c>
      <c r="Q72" s="238">
        <v>120</v>
      </c>
      <c r="R72" s="254" t="s">
        <v>209</v>
      </c>
      <c r="S72" s="179" t="s">
        <v>373</v>
      </c>
      <c r="T72" s="186" t="s">
        <v>80</v>
      </c>
      <c r="U72" s="97"/>
    </row>
    <row r="73" spans="1:21" ht="114" customHeight="1" x14ac:dyDescent="0.25">
      <c r="A73" s="195">
        <v>66</v>
      </c>
      <c r="B73" s="198" t="s">
        <v>268</v>
      </c>
      <c r="C73" s="198" t="s">
        <v>274</v>
      </c>
      <c r="D73" s="177" t="s">
        <v>213</v>
      </c>
      <c r="E73" s="251" t="s">
        <v>1038</v>
      </c>
      <c r="F73" s="252" t="s">
        <v>275</v>
      </c>
      <c r="G73" s="179" t="s">
        <v>1043</v>
      </c>
      <c r="H73" s="97"/>
      <c r="I73" s="97"/>
      <c r="J73" s="97"/>
      <c r="K73" s="97"/>
      <c r="L73" s="97"/>
      <c r="M73" s="97"/>
      <c r="N73" s="253" t="s">
        <v>276</v>
      </c>
      <c r="O73" s="194" t="s">
        <v>1044</v>
      </c>
      <c r="P73" s="184" t="s">
        <v>1042</v>
      </c>
      <c r="Q73" s="237" t="s">
        <v>1045</v>
      </c>
      <c r="R73" s="254" t="s">
        <v>954</v>
      </c>
      <c r="S73" s="97"/>
      <c r="T73" s="186" t="s">
        <v>80</v>
      </c>
      <c r="U73" s="97"/>
    </row>
    <row r="74" spans="1:21" ht="114" customHeight="1" x14ac:dyDescent="0.25">
      <c r="A74" s="195">
        <v>67</v>
      </c>
      <c r="B74" s="230" t="s">
        <v>1046</v>
      </c>
      <c r="C74" s="198" t="s">
        <v>1047</v>
      </c>
      <c r="D74" s="177" t="s">
        <v>213</v>
      </c>
      <c r="E74" s="189" t="s">
        <v>1048</v>
      </c>
      <c r="F74" s="251" t="s">
        <v>280</v>
      </c>
      <c r="G74" s="179" t="s">
        <v>1049</v>
      </c>
      <c r="H74" s="179" t="s">
        <v>1050</v>
      </c>
      <c r="I74" s="97"/>
      <c r="J74" s="97"/>
      <c r="K74" s="97"/>
      <c r="L74" s="97"/>
      <c r="M74" s="97"/>
      <c r="N74" s="189" t="s">
        <v>281</v>
      </c>
      <c r="O74" s="194" t="s">
        <v>1051</v>
      </c>
      <c r="P74" s="179" t="s">
        <v>1052</v>
      </c>
      <c r="Q74" s="237" t="s">
        <v>1053</v>
      </c>
      <c r="R74" s="254" t="s">
        <v>748</v>
      </c>
      <c r="S74" s="97"/>
      <c r="T74" s="186" t="s">
        <v>80</v>
      </c>
      <c r="U74" s="97"/>
    </row>
    <row r="75" spans="1:21" ht="130.5" customHeight="1" x14ac:dyDescent="0.25">
      <c r="A75" s="255">
        <v>68</v>
      </c>
      <c r="B75" s="256" t="s">
        <v>1054</v>
      </c>
      <c r="C75" s="198" t="s">
        <v>1055</v>
      </c>
      <c r="D75" s="177" t="s">
        <v>213</v>
      </c>
      <c r="E75" s="189" t="s">
        <v>1056</v>
      </c>
      <c r="F75" s="189" t="s">
        <v>284</v>
      </c>
      <c r="G75" s="179" t="s">
        <v>1057</v>
      </c>
      <c r="H75" s="179" t="s">
        <v>1058</v>
      </c>
      <c r="I75" s="97"/>
      <c r="J75" s="97"/>
      <c r="K75" s="97"/>
      <c r="L75" s="97"/>
      <c r="M75" s="97"/>
      <c r="N75" s="189" t="s">
        <v>285</v>
      </c>
      <c r="O75" s="194" t="s">
        <v>1059</v>
      </c>
      <c r="P75" s="252" t="s">
        <v>1060</v>
      </c>
      <c r="Q75" s="238">
        <v>500</v>
      </c>
      <c r="R75" s="257" t="s">
        <v>1061</v>
      </c>
      <c r="S75" s="97"/>
      <c r="T75" s="186" t="s">
        <v>80</v>
      </c>
      <c r="U75" s="97"/>
    </row>
    <row r="76" spans="1:21" ht="80.25" customHeight="1" x14ac:dyDescent="0.25">
      <c r="A76" s="255">
        <v>69</v>
      </c>
      <c r="B76" s="256" t="s">
        <v>1062</v>
      </c>
      <c r="C76" s="198" t="s">
        <v>1063</v>
      </c>
      <c r="D76" s="177" t="s">
        <v>75</v>
      </c>
      <c r="E76" s="252" t="s">
        <v>1064</v>
      </c>
      <c r="F76" s="189" t="s">
        <v>1065</v>
      </c>
      <c r="G76" s="97"/>
      <c r="H76" s="97"/>
      <c r="I76" s="97"/>
      <c r="J76" s="97"/>
      <c r="K76" s="97"/>
      <c r="L76" s="97"/>
      <c r="M76" s="97"/>
      <c r="N76" s="97"/>
      <c r="O76" s="97"/>
      <c r="P76" s="97"/>
      <c r="Q76" s="238">
        <v>50</v>
      </c>
      <c r="R76" s="257" t="s">
        <v>1066</v>
      </c>
      <c r="S76" s="97"/>
      <c r="T76" s="97"/>
      <c r="U76" s="97" t="s">
        <v>80</v>
      </c>
    </row>
    <row r="77" spans="1:21" ht="128.25" customHeight="1" x14ac:dyDescent="0.25">
      <c r="A77" s="255">
        <v>70</v>
      </c>
      <c r="B77" s="256" t="s">
        <v>287</v>
      </c>
      <c r="C77" s="204" t="s">
        <v>289</v>
      </c>
      <c r="D77" s="177" t="s">
        <v>288</v>
      </c>
      <c r="E77" s="97"/>
      <c r="F77" s="189" t="s">
        <v>290</v>
      </c>
      <c r="G77" s="97"/>
      <c r="H77" s="97"/>
      <c r="I77" s="97"/>
      <c r="J77" s="97"/>
      <c r="K77" s="97"/>
      <c r="L77" s="97"/>
      <c r="M77" s="97"/>
      <c r="N77" s="97"/>
      <c r="O77" s="97"/>
      <c r="P77" s="97"/>
      <c r="Q77" s="258">
        <v>150</v>
      </c>
      <c r="R77" s="257" t="s">
        <v>1067</v>
      </c>
      <c r="S77" s="97"/>
      <c r="T77" s="97"/>
      <c r="U77" s="97" t="s">
        <v>80</v>
      </c>
    </row>
  </sheetData>
  <autoFilter ref="B5:T77">
    <filterColumn colId="5" showButton="0"/>
    <filterColumn colId="6" showButton="0"/>
    <filterColumn colId="7" showButton="0"/>
    <filterColumn colId="8" showButton="0"/>
    <filterColumn colId="9" showButton="0"/>
    <filterColumn colId="10" showButton="0"/>
    <filterColumn colId="16" showButton="0"/>
  </autoFilter>
  <mergeCells count="2">
    <mergeCell ref="G5:M5"/>
    <mergeCell ref="R5:S5"/>
  </mergeCells>
  <dataValidations count="1">
    <dataValidation type="list" allowBlank="1" showInputMessage="1" showErrorMessage="1" sqref="D8:D293">
      <formula1>"Velké firmy,Malé a střední podniky,Výzkumně-vzdělávací instituce,Municipality,Ostatní (OHK,KHK a jiné)"</formula1>
    </dataValidation>
  </dataValidations>
  <pageMargins left="0.23622047244094491" right="0.23622047244094491" top="0.74803149606299213" bottom="0.74803149606299213" header="0.31496062992125984" footer="0.31496062992125984"/>
  <pageSetup paperSize="8" scale="60" fitToWidth="2" fitToHeight="0" orientation="landscape" r:id="rId1"/>
  <colBreaks count="1" manualBreakCount="1">
    <brk id="20" max="1048575" man="1"/>
  </col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41"/>
  <sheetViews>
    <sheetView topLeftCell="A4" zoomScale="60" zoomScaleNormal="60" workbookViewId="0">
      <pane xSplit="4" ySplit="6" topLeftCell="G29" activePane="bottomRight" state="frozen"/>
      <selection pane="topRight" activeCell="E4" sqref="E4"/>
      <selection pane="bottomLeft" activeCell="A10" sqref="A10"/>
      <selection pane="bottomRight" activeCell="G33" sqref="G33"/>
    </sheetView>
  </sheetViews>
  <sheetFormatPr defaultRowHeight="12.75" x14ac:dyDescent="0.2"/>
  <cols>
    <col min="1" max="1" width="22.7109375" style="10" customWidth="1"/>
    <col min="2" max="5" width="32.85546875" customWidth="1"/>
    <col min="6" max="6" width="70.28515625" style="26" customWidth="1"/>
    <col min="7" max="7" width="73.140625" customWidth="1"/>
    <col min="8" max="8" width="73.140625" style="313" customWidth="1"/>
    <col min="9" max="9" width="57.7109375" customWidth="1"/>
    <col min="10" max="10" width="38.42578125" customWidth="1"/>
    <col min="11" max="12" width="21.85546875" style="1" customWidth="1"/>
    <col min="13" max="13" width="27.85546875" customWidth="1"/>
  </cols>
  <sheetData>
    <row r="2" spans="1:14" ht="18" x14ac:dyDescent="0.25">
      <c r="A2" s="497" t="s">
        <v>1068</v>
      </c>
      <c r="B2" s="497"/>
      <c r="C2" s="497"/>
      <c r="D2" s="497"/>
      <c r="E2" s="497"/>
      <c r="F2" s="497"/>
    </row>
    <row r="3" spans="1:14" ht="18" x14ac:dyDescent="0.2">
      <c r="A3" s="13" t="s">
        <v>52</v>
      </c>
    </row>
    <row r="4" spans="1:14" ht="18" x14ac:dyDescent="0.2">
      <c r="A4" s="13"/>
    </row>
    <row r="5" spans="1:14" ht="38.25" x14ac:dyDescent="0.2">
      <c r="A5" s="498" t="s">
        <v>1069</v>
      </c>
      <c r="B5" s="11" t="s">
        <v>54</v>
      </c>
      <c r="C5" s="2" t="s">
        <v>55</v>
      </c>
      <c r="D5" s="394"/>
      <c r="E5" s="393"/>
    </row>
    <row r="6" spans="1:14" ht="38.25" x14ac:dyDescent="0.2">
      <c r="A6" s="498"/>
      <c r="B6" s="57" t="s">
        <v>1070</v>
      </c>
      <c r="C6" s="311" t="s">
        <v>57</v>
      </c>
      <c r="D6" s="394"/>
      <c r="E6" s="393"/>
    </row>
    <row r="7" spans="1:14" ht="25.5" x14ac:dyDescent="0.2">
      <c r="A7" s="498"/>
      <c r="B7" s="310" t="s">
        <v>58</v>
      </c>
      <c r="C7" s="312" t="s">
        <v>59</v>
      </c>
      <c r="D7" s="394"/>
      <c r="E7" s="393"/>
    </row>
    <row r="8" spans="1:14" ht="18" x14ac:dyDescent="0.2">
      <c r="A8" s="13"/>
    </row>
    <row r="9" spans="1:14" ht="29.45" customHeight="1" x14ac:dyDescent="0.2">
      <c r="A9" s="342" t="s">
        <v>60</v>
      </c>
      <c r="B9" s="342" t="s">
        <v>61</v>
      </c>
      <c r="C9" s="342" t="s">
        <v>62</v>
      </c>
      <c r="D9" s="342" t="s">
        <v>502</v>
      </c>
      <c r="E9" s="343" t="s">
        <v>64</v>
      </c>
      <c r="F9" s="343" t="s">
        <v>65</v>
      </c>
      <c r="G9" s="343" t="s">
        <v>66</v>
      </c>
      <c r="H9" s="343" t="s">
        <v>67</v>
      </c>
      <c r="I9" s="342" t="s">
        <v>68</v>
      </c>
      <c r="J9" s="342" t="s">
        <v>69</v>
      </c>
      <c r="K9" s="344" t="s">
        <v>70</v>
      </c>
      <c r="L9" s="344" t="s">
        <v>71</v>
      </c>
      <c r="M9" s="342" t="s">
        <v>1071</v>
      </c>
      <c r="N9" s="345" t="s">
        <v>604</v>
      </c>
    </row>
    <row r="10" spans="1:14" ht="51" x14ac:dyDescent="0.2">
      <c r="A10" s="11">
        <v>1</v>
      </c>
      <c r="B10" s="2" t="s">
        <v>9</v>
      </c>
      <c r="C10" s="2" t="s">
        <v>156</v>
      </c>
      <c r="D10" s="3" t="s">
        <v>1072</v>
      </c>
      <c r="E10" s="2"/>
      <c r="F10" s="27" t="s">
        <v>1073</v>
      </c>
      <c r="G10" s="3" t="s">
        <v>1074</v>
      </c>
      <c r="H10" s="2"/>
      <c r="I10" s="3" t="s">
        <v>107</v>
      </c>
      <c r="J10" s="3"/>
      <c r="K10" s="4" t="s">
        <v>1075</v>
      </c>
      <c r="L10" s="4" t="s">
        <v>273</v>
      </c>
      <c r="M10" s="2">
        <v>0.2</v>
      </c>
      <c r="N10">
        <f>M10*1000</f>
        <v>200</v>
      </c>
    </row>
    <row r="11" spans="1:14" ht="61.5" customHeight="1" x14ac:dyDescent="0.2">
      <c r="A11" s="311">
        <v>2</v>
      </c>
      <c r="B11" s="311" t="s">
        <v>15</v>
      </c>
      <c r="C11" s="311" t="s">
        <v>1076</v>
      </c>
      <c r="D11" s="324" t="s">
        <v>1072</v>
      </c>
      <c r="E11" s="311"/>
      <c r="F11" s="40" t="s">
        <v>1077</v>
      </c>
      <c r="G11" s="324" t="s">
        <v>1078</v>
      </c>
      <c r="H11" s="311"/>
      <c r="I11" s="324" t="s">
        <v>107</v>
      </c>
      <c r="J11" s="324"/>
      <c r="K11" s="325" t="s">
        <v>1079</v>
      </c>
      <c r="L11" s="325" t="s">
        <v>273</v>
      </c>
      <c r="M11" s="311">
        <v>2.2999999999999998</v>
      </c>
      <c r="N11">
        <f t="shared" ref="N11:N40" si="0">M11*1000</f>
        <v>2300</v>
      </c>
    </row>
    <row r="12" spans="1:14" ht="61.5" customHeight="1" x14ac:dyDescent="0.2">
      <c r="A12" s="57">
        <v>3</v>
      </c>
      <c r="B12" s="311" t="s">
        <v>15</v>
      </c>
      <c r="C12" s="311" t="s">
        <v>1076</v>
      </c>
      <c r="D12" s="324" t="s">
        <v>1072</v>
      </c>
      <c r="E12" s="311"/>
      <c r="F12" s="40" t="s">
        <v>1080</v>
      </c>
      <c r="G12" s="324" t="s">
        <v>1081</v>
      </c>
      <c r="H12" s="311"/>
      <c r="I12" s="324" t="s">
        <v>119</v>
      </c>
      <c r="J12" s="324"/>
      <c r="K12" s="325" t="s">
        <v>1079</v>
      </c>
      <c r="L12" s="325" t="s">
        <v>273</v>
      </c>
      <c r="M12" s="311">
        <v>1</v>
      </c>
      <c r="N12">
        <f t="shared" si="0"/>
        <v>1000</v>
      </c>
    </row>
    <row r="13" spans="1:14" ht="48.95" customHeight="1" x14ac:dyDescent="0.2">
      <c r="A13" s="2">
        <v>4</v>
      </c>
      <c r="B13" s="2" t="s">
        <v>15</v>
      </c>
      <c r="C13" s="2" t="s">
        <v>156</v>
      </c>
      <c r="D13" s="3" t="s">
        <v>1072</v>
      </c>
      <c r="E13" s="2"/>
      <c r="F13" s="27" t="s">
        <v>1082</v>
      </c>
      <c r="G13" s="3" t="s">
        <v>1083</v>
      </c>
      <c r="H13" s="2"/>
      <c r="I13" s="3" t="s">
        <v>119</v>
      </c>
      <c r="J13" s="3"/>
      <c r="K13" s="4" t="s">
        <v>1075</v>
      </c>
      <c r="L13" s="4" t="s">
        <v>273</v>
      </c>
      <c r="M13" s="2">
        <v>0.5</v>
      </c>
      <c r="N13">
        <f t="shared" si="0"/>
        <v>500</v>
      </c>
    </row>
    <row r="14" spans="1:14" ht="184.5" customHeight="1" x14ac:dyDescent="0.2">
      <c r="A14" s="57">
        <v>5</v>
      </c>
      <c r="B14" s="311" t="s">
        <v>9</v>
      </c>
      <c r="C14" s="327" t="s">
        <v>1076</v>
      </c>
      <c r="D14" s="324" t="s">
        <v>1084</v>
      </c>
      <c r="E14" s="311"/>
      <c r="F14" s="40" t="s">
        <v>1085</v>
      </c>
      <c r="G14" s="326" t="s">
        <v>1086</v>
      </c>
      <c r="H14" s="327"/>
      <c r="I14" s="326" t="s">
        <v>1087</v>
      </c>
      <c r="J14" s="326"/>
      <c r="K14" s="325" t="s">
        <v>1088</v>
      </c>
      <c r="L14" s="325"/>
      <c r="M14" s="311">
        <v>0.5</v>
      </c>
      <c r="N14">
        <f t="shared" si="0"/>
        <v>500</v>
      </c>
    </row>
    <row r="15" spans="1:14" ht="51" x14ac:dyDescent="0.2">
      <c r="A15" s="2">
        <v>6</v>
      </c>
      <c r="B15" s="2" t="s">
        <v>8</v>
      </c>
      <c r="C15" s="315" t="s">
        <v>156</v>
      </c>
      <c r="D15" s="3" t="s">
        <v>1089</v>
      </c>
      <c r="E15" s="2"/>
      <c r="F15" s="27" t="s">
        <v>1090</v>
      </c>
      <c r="G15" s="3" t="s">
        <v>1091</v>
      </c>
      <c r="H15" s="315"/>
      <c r="I15" s="3" t="s">
        <v>296</v>
      </c>
      <c r="J15" s="3"/>
      <c r="K15" s="4" t="s">
        <v>1092</v>
      </c>
      <c r="L15" s="4" t="s">
        <v>273</v>
      </c>
      <c r="M15" s="2">
        <v>0.6</v>
      </c>
      <c r="N15">
        <f t="shared" si="0"/>
        <v>600</v>
      </c>
    </row>
    <row r="16" spans="1:14" ht="38.25" x14ac:dyDescent="0.2">
      <c r="A16" s="11">
        <v>7</v>
      </c>
      <c r="B16" s="2" t="s">
        <v>14</v>
      </c>
      <c r="C16" s="315" t="s">
        <v>156</v>
      </c>
      <c r="D16" s="3" t="s">
        <v>1089</v>
      </c>
      <c r="E16" s="2"/>
      <c r="F16" s="27" t="s">
        <v>1093</v>
      </c>
      <c r="G16" s="3" t="s">
        <v>1094</v>
      </c>
      <c r="H16" s="315"/>
      <c r="I16" s="5" t="s">
        <v>1095</v>
      </c>
      <c r="J16" s="5"/>
      <c r="K16" s="4" t="s">
        <v>1092</v>
      </c>
      <c r="L16" s="4" t="s">
        <v>273</v>
      </c>
      <c r="M16" s="2">
        <v>1.55</v>
      </c>
      <c r="N16">
        <f t="shared" si="0"/>
        <v>1550</v>
      </c>
    </row>
    <row r="17" spans="1:14" ht="42.6" customHeight="1" x14ac:dyDescent="0.2">
      <c r="A17" s="311">
        <v>8</v>
      </c>
      <c r="B17" s="311" t="s">
        <v>14</v>
      </c>
      <c r="C17" s="328" t="s">
        <v>1096</v>
      </c>
      <c r="D17" s="324" t="s">
        <v>1089</v>
      </c>
      <c r="E17" s="311"/>
      <c r="F17" s="40" t="s">
        <v>1097</v>
      </c>
      <c r="G17" s="324" t="s">
        <v>1098</v>
      </c>
      <c r="H17" s="328"/>
      <c r="I17" s="324" t="s">
        <v>1099</v>
      </c>
      <c r="J17" s="324"/>
      <c r="K17" s="325" t="s">
        <v>1092</v>
      </c>
      <c r="L17" s="325" t="s">
        <v>273</v>
      </c>
      <c r="M17" s="311">
        <v>9</v>
      </c>
      <c r="N17">
        <f t="shared" si="0"/>
        <v>9000</v>
      </c>
    </row>
    <row r="18" spans="1:14" ht="174.95" customHeight="1" x14ac:dyDescent="0.2">
      <c r="A18" s="57">
        <v>9</v>
      </c>
      <c r="B18" s="311" t="s">
        <v>12</v>
      </c>
      <c r="C18" s="327" t="s">
        <v>1076</v>
      </c>
      <c r="D18" s="324" t="s">
        <v>1089</v>
      </c>
      <c r="E18" s="311"/>
      <c r="F18" s="40" t="s">
        <v>1100</v>
      </c>
      <c r="G18" s="324" t="s">
        <v>1101</v>
      </c>
      <c r="H18" s="327"/>
      <c r="I18" s="324" t="s">
        <v>1102</v>
      </c>
      <c r="J18" s="324"/>
      <c r="K18" s="325" t="s">
        <v>1103</v>
      </c>
      <c r="L18" s="325" t="s">
        <v>273</v>
      </c>
      <c r="M18" s="311">
        <v>14.7</v>
      </c>
      <c r="N18">
        <f t="shared" si="0"/>
        <v>14700</v>
      </c>
    </row>
    <row r="19" spans="1:14" ht="56.45" customHeight="1" x14ac:dyDescent="0.2">
      <c r="A19" s="311">
        <v>10</v>
      </c>
      <c r="B19" s="311" t="s">
        <v>14</v>
      </c>
      <c r="C19" s="327" t="s">
        <v>1076</v>
      </c>
      <c r="D19" s="324" t="s">
        <v>1084</v>
      </c>
      <c r="E19" s="311"/>
      <c r="F19" s="40" t="s">
        <v>1104</v>
      </c>
      <c r="G19" s="324" t="s">
        <v>1105</v>
      </c>
      <c r="H19" s="327"/>
      <c r="I19" s="324" t="s">
        <v>1095</v>
      </c>
      <c r="J19" s="324"/>
      <c r="K19" s="325" t="s">
        <v>1079</v>
      </c>
      <c r="L19" s="325" t="s">
        <v>273</v>
      </c>
      <c r="M19" s="311">
        <v>1.002</v>
      </c>
      <c r="N19">
        <f t="shared" si="0"/>
        <v>1002</v>
      </c>
    </row>
    <row r="20" spans="1:14" ht="89.25" x14ac:dyDescent="0.2">
      <c r="A20" s="57">
        <v>11</v>
      </c>
      <c r="B20" s="311" t="s">
        <v>14</v>
      </c>
      <c r="C20" s="327" t="s">
        <v>1076</v>
      </c>
      <c r="D20" s="324" t="s">
        <v>1084</v>
      </c>
      <c r="E20" s="311"/>
      <c r="F20" s="40" t="s">
        <v>1106</v>
      </c>
      <c r="G20" s="324" t="s">
        <v>1107</v>
      </c>
      <c r="H20" s="327"/>
      <c r="I20" s="324" t="s">
        <v>1108</v>
      </c>
      <c r="J20" s="324"/>
      <c r="K20" s="329" t="s">
        <v>1079</v>
      </c>
      <c r="L20" s="329" t="s">
        <v>273</v>
      </c>
      <c r="M20" s="311">
        <v>0.7</v>
      </c>
      <c r="N20">
        <f t="shared" si="0"/>
        <v>700</v>
      </c>
    </row>
    <row r="21" spans="1:14" ht="38.25" x14ac:dyDescent="0.2">
      <c r="A21" s="311">
        <v>12</v>
      </c>
      <c r="B21" s="311" t="s">
        <v>9</v>
      </c>
      <c r="C21" s="327" t="s">
        <v>1076</v>
      </c>
      <c r="D21" s="324" t="s">
        <v>1084</v>
      </c>
      <c r="E21" s="311"/>
      <c r="F21" s="40" t="s">
        <v>1109</v>
      </c>
      <c r="G21" s="324" t="s">
        <v>1110</v>
      </c>
      <c r="H21" s="327"/>
      <c r="I21" s="324" t="s">
        <v>107</v>
      </c>
      <c r="J21" s="324"/>
      <c r="K21" s="329" t="s">
        <v>1079</v>
      </c>
      <c r="L21" s="329" t="s">
        <v>273</v>
      </c>
      <c r="M21" s="311">
        <v>0.72199999999999998</v>
      </c>
      <c r="N21">
        <f t="shared" si="0"/>
        <v>722</v>
      </c>
    </row>
    <row r="22" spans="1:14" ht="51" x14ac:dyDescent="0.2">
      <c r="A22" s="11">
        <v>13</v>
      </c>
      <c r="B22" s="2" t="s">
        <v>13</v>
      </c>
      <c r="C22" s="315" t="s">
        <v>156</v>
      </c>
      <c r="D22" s="3" t="s">
        <v>1089</v>
      </c>
      <c r="E22" s="2"/>
      <c r="F22" s="27" t="s">
        <v>1111</v>
      </c>
      <c r="G22" s="3" t="s">
        <v>1112</v>
      </c>
      <c r="H22" s="315"/>
      <c r="I22" s="3" t="s">
        <v>222</v>
      </c>
      <c r="J22" s="3"/>
      <c r="K22" s="12" t="s">
        <v>1113</v>
      </c>
      <c r="L22" s="12" t="s">
        <v>273</v>
      </c>
      <c r="M22" s="2">
        <v>2.5</v>
      </c>
      <c r="N22">
        <f t="shared" si="0"/>
        <v>2500</v>
      </c>
    </row>
    <row r="23" spans="1:14" ht="63.75" x14ac:dyDescent="0.2">
      <c r="A23" s="311">
        <v>14</v>
      </c>
      <c r="B23" s="311" t="s">
        <v>13</v>
      </c>
      <c r="C23" s="327" t="s">
        <v>1076</v>
      </c>
      <c r="D23" s="324" t="s">
        <v>1114</v>
      </c>
      <c r="E23" s="311"/>
      <c r="F23" s="40" t="s">
        <v>1115</v>
      </c>
      <c r="G23" s="324" t="s">
        <v>1116</v>
      </c>
      <c r="H23" s="327"/>
      <c r="I23" s="324" t="s">
        <v>222</v>
      </c>
      <c r="J23" s="324"/>
      <c r="K23" s="329" t="s">
        <v>1117</v>
      </c>
      <c r="L23" s="329" t="s">
        <v>273</v>
      </c>
      <c r="M23" s="311">
        <v>0.5</v>
      </c>
      <c r="N23">
        <f t="shared" si="0"/>
        <v>500</v>
      </c>
    </row>
    <row r="24" spans="1:14" ht="38.25" x14ac:dyDescent="0.2">
      <c r="A24" s="11">
        <v>15</v>
      </c>
      <c r="B24" s="2" t="s">
        <v>11</v>
      </c>
      <c r="C24" s="315" t="s">
        <v>156</v>
      </c>
      <c r="D24" s="3" t="s">
        <v>1118</v>
      </c>
      <c r="E24" s="2"/>
      <c r="F24" s="27" t="s">
        <v>1119</v>
      </c>
      <c r="G24" s="3" t="s">
        <v>1120</v>
      </c>
      <c r="H24" s="315"/>
      <c r="I24" s="3" t="s">
        <v>107</v>
      </c>
      <c r="J24" s="3"/>
      <c r="K24" s="12" t="s">
        <v>1092</v>
      </c>
      <c r="L24" s="12" t="s">
        <v>273</v>
      </c>
      <c r="M24" s="2">
        <v>1.425</v>
      </c>
      <c r="N24">
        <f t="shared" si="0"/>
        <v>1425</v>
      </c>
    </row>
    <row r="25" spans="1:14" ht="102" x14ac:dyDescent="0.2">
      <c r="A25" s="311">
        <v>16</v>
      </c>
      <c r="B25" s="311" t="s">
        <v>11</v>
      </c>
      <c r="C25" s="327" t="s">
        <v>150</v>
      </c>
      <c r="D25" s="324" t="s">
        <v>1118</v>
      </c>
      <c r="E25" s="311"/>
      <c r="F25" s="40" t="s">
        <v>1121</v>
      </c>
      <c r="G25" s="324" t="s">
        <v>1122</v>
      </c>
      <c r="H25" s="327"/>
      <c r="I25" s="326" t="s">
        <v>1123</v>
      </c>
      <c r="J25" s="326"/>
      <c r="K25" s="329" t="s">
        <v>1075</v>
      </c>
      <c r="L25" s="329" t="s">
        <v>273</v>
      </c>
      <c r="M25" s="311">
        <v>1.1000000000000001</v>
      </c>
      <c r="N25">
        <f t="shared" si="0"/>
        <v>1100</v>
      </c>
    </row>
    <row r="26" spans="1:14" ht="63.75" x14ac:dyDescent="0.2">
      <c r="A26" s="57">
        <v>17</v>
      </c>
      <c r="B26" s="311" t="s">
        <v>10</v>
      </c>
      <c r="C26" s="327" t="s">
        <v>150</v>
      </c>
      <c r="D26" s="324" t="s">
        <v>1124</v>
      </c>
      <c r="E26" s="311"/>
      <c r="F26" s="40" t="s">
        <v>1125</v>
      </c>
      <c r="G26" s="324" t="s">
        <v>1126</v>
      </c>
      <c r="H26" s="327"/>
      <c r="I26" s="330" t="s">
        <v>1127</v>
      </c>
      <c r="J26" s="330"/>
      <c r="K26" s="329" t="s">
        <v>1128</v>
      </c>
      <c r="L26" s="329"/>
      <c r="M26" s="311">
        <v>3</v>
      </c>
      <c r="N26">
        <f t="shared" si="0"/>
        <v>3000</v>
      </c>
    </row>
    <row r="27" spans="1:14" ht="51" x14ac:dyDescent="0.2">
      <c r="A27" s="2">
        <v>18</v>
      </c>
      <c r="B27" s="2" t="s">
        <v>11</v>
      </c>
      <c r="C27" s="315" t="s">
        <v>74</v>
      </c>
      <c r="D27" s="3" t="s">
        <v>1118</v>
      </c>
      <c r="E27" s="2"/>
      <c r="F27" s="27" t="s">
        <v>1129</v>
      </c>
      <c r="G27" s="3" t="s">
        <v>1130</v>
      </c>
      <c r="H27" s="315"/>
      <c r="I27" s="3" t="s">
        <v>119</v>
      </c>
      <c r="J27" s="3"/>
      <c r="K27" s="12" t="s">
        <v>1075</v>
      </c>
      <c r="L27" s="12" t="s">
        <v>273</v>
      </c>
      <c r="M27" s="2">
        <v>2</v>
      </c>
      <c r="N27">
        <f t="shared" si="0"/>
        <v>2000</v>
      </c>
    </row>
    <row r="28" spans="1:14" ht="38.25" x14ac:dyDescent="0.2">
      <c r="A28" s="11">
        <v>19</v>
      </c>
      <c r="B28" s="2" t="s">
        <v>11</v>
      </c>
      <c r="C28" s="315" t="s">
        <v>74</v>
      </c>
      <c r="D28" s="3" t="s">
        <v>1131</v>
      </c>
      <c r="E28" s="2"/>
      <c r="F28" s="27" t="s">
        <v>1132</v>
      </c>
      <c r="G28" s="3" t="s">
        <v>1133</v>
      </c>
      <c r="H28" s="315"/>
      <c r="I28" s="3" t="s">
        <v>296</v>
      </c>
      <c r="J28" s="3"/>
      <c r="K28" s="12" t="s">
        <v>1079</v>
      </c>
      <c r="L28" s="12" t="s">
        <v>273</v>
      </c>
      <c r="M28" s="2">
        <v>1.5</v>
      </c>
      <c r="N28">
        <f t="shared" si="0"/>
        <v>1500</v>
      </c>
    </row>
    <row r="29" spans="1:14" ht="38.25" x14ac:dyDescent="0.2">
      <c r="A29" s="311">
        <v>20</v>
      </c>
      <c r="B29" s="311" t="s">
        <v>17</v>
      </c>
      <c r="C29" s="327" t="s">
        <v>150</v>
      </c>
      <c r="D29" s="324" t="s">
        <v>1131</v>
      </c>
      <c r="E29" s="311"/>
      <c r="F29" s="40" t="s">
        <v>1134</v>
      </c>
      <c r="G29" s="324" t="s">
        <v>1135</v>
      </c>
      <c r="H29" s="327"/>
      <c r="I29" s="324" t="s">
        <v>320</v>
      </c>
      <c r="J29" s="324"/>
      <c r="K29" s="329" t="s">
        <v>1075</v>
      </c>
      <c r="L29" s="329" t="s">
        <v>273</v>
      </c>
      <c r="M29" s="311">
        <v>1</v>
      </c>
      <c r="N29">
        <f t="shared" si="0"/>
        <v>1000</v>
      </c>
    </row>
    <row r="30" spans="1:14" ht="38.25" x14ac:dyDescent="0.2">
      <c r="A30" s="11">
        <v>21</v>
      </c>
      <c r="B30" s="2" t="s">
        <v>10</v>
      </c>
      <c r="C30" s="315" t="s">
        <v>156</v>
      </c>
      <c r="D30" s="3" t="s">
        <v>1124</v>
      </c>
      <c r="E30" s="2"/>
      <c r="F30" s="27" t="s">
        <v>1136</v>
      </c>
      <c r="G30" s="3" t="s">
        <v>1137</v>
      </c>
      <c r="H30" s="315"/>
      <c r="I30" s="3" t="s">
        <v>291</v>
      </c>
      <c r="J30" s="3"/>
      <c r="K30" s="12" t="s">
        <v>1138</v>
      </c>
      <c r="L30" s="12" t="s">
        <v>273</v>
      </c>
      <c r="M30" s="2">
        <v>0.5</v>
      </c>
      <c r="N30">
        <f t="shared" si="0"/>
        <v>500</v>
      </c>
    </row>
    <row r="31" spans="1:14" ht="102" x14ac:dyDescent="0.2">
      <c r="A31" s="2">
        <v>22</v>
      </c>
      <c r="B31" s="2" t="s">
        <v>10</v>
      </c>
      <c r="C31" s="315" t="s">
        <v>156</v>
      </c>
      <c r="D31" s="3" t="s">
        <v>1124</v>
      </c>
      <c r="E31" s="2"/>
      <c r="F31" s="27" t="s">
        <v>1139</v>
      </c>
      <c r="G31" s="3" t="s">
        <v>1140</v>
      </c>
      <c r="H31" s="315"/>
      <c r="I31" s="3" t="s">
        <v>291</v>
      </c>
      <c r="J31" s="3"/>
      <c r="K31" s="12" t="s">
        <v>1075</v>
      </c>
      <c r="L31" s="12" t="s">
        <v>273</v>
      </c>
      <c r="M31" s="2">
        <v>1</v>
      </c>
      <c r="N31">
        <f t="shared" si="0"/>
        <v>1000</v>
      </c>
    </row>
    <row r="32" spans="1:14" ht="38.25" x14ac:dyDescent="0.2">
      <c r="A32" s="11">
        <v>23</v>
      </c>
      <c r="B32" s="2" t="s">
        <v>18</v>
      </c>
      <c r="C32" s="315" t="s">
        <v>156</v>
      </c>
      <c r="D32" s="3" t="s">
        <v>1141</v>
      </c>
      <c r="E32" s="2"/>
      <c r="F32" s="27" t="s">
        <v>1142</v>
      </c>
      <c r="G32" s="3" t="s">
        <v>1143</v>
      </c>
      <c r="H32" s="315"/>
      <c r="I32" s="3" t="s">
        <v>1144</v>
      </c>
      <c r="J32" s="3"/>
      <c r="K32" s="12" t="s">
        <v>1113</v>
      </c>
      <c r="L32" s="12" t="s">
        <v>273</v>
      </c>
      <c r="M32" s="2">
        <v>0.25</v>
      </c>
      <c r="N32">
        <f t="shared" si="0"/>
        <v>250</v>
      </c>
    </row>
    <row r="33" spans="1:14" ht="38.25" x14ac:dyDescent="0.2">
      <c r="A33" s="2">
        <v>24</v>
      </c>
      <c r="B33" s="2" t="s">
        <v>18</v>
      </c>
      <c r="C33" s="315" t="s">
        <v>156</v>
      </c>
      <c r="D33" s="3" t="s">
        <v>1141</v>
      </c>
      <c r="E33" s="2"/>
      <c r="F33" s="27" t="s">
        <v>1145</v>
      </c>
      <c r="G33" s="3" t="s">
        <v>1146</v>
      </c>
      <c r="H33" s="315"/>
      <c r="I33" s="3" t="s">
        <v>1147</v>
      </c>
      <c r="J33" s="3"/>
      <c r="K33" s="12" t="s">
        <v>1092</v>
      </c>
      <c r="L33" s="12" t="s">
        <v>273</v>
      </c>
      <c r="M33" s="2">
        <v>0.25</v>
      </c>
      <c r="N33">
        <f t="shared" si="0"/>
        <v>250</v>
      </c>
    </row>
    <row r="34" spans="1:14" ht="63.75" x14ac:dyDescent="0.2">
      <c r="A34" s="57">
        <v>25</v>
      </c>
      <c r="B34" s="311" t="s">
        <v>8</v>
      </c>
      <c r="C34" s="331" t="s">
        <v>1076</v>
      </c>
      <c r="D34" s="324" t="s">
        <v>1131</v>
      </c>
      <c r="E34" s="311"/>
      <c r="F34" s="40" t="s">
        <v>1148</v>
      </c>
      <c r="G34" s="324" t="s">
        <v>1149</v>
      </c>
      <c r="H34" s="331"/>
      <c r="I34" s="324" t="s">
        <v>296</v>
      </c>
      <c r="J34" s="324"/>
      <c r="K34" s="329" t="s">
        <v>1150</v>
      </c>
      <c r="L34" s="329" t="s">
        <v>273</v>
      </c>
      <c r="M34" s="311">
        <v>0.5</v>
      </c>
      <c r="N34">
        <f t="shared" si="0"/>
        <v>500</v>
      </c>
    </row>
    <row r="35" spans="1:14" x14ac:dyDescent="0.2">
      <c r="A35" s="311">
        <v>26</v>
      </c>
      <c r="B35" s="311" t="s">
        <v>12</v>
      </c>
      <c r="C35" s="327" t="s">
        <v>1076</v>
      </c>
      <c r="D35" s="324" t="s">
        <v>1089</v>
      </c>
      <c r="E35" s="311"/>
      <c r="F35" s="40" t="s">
        <v>1151</v>
      </c>
      <c r="G35" s="324" t="s">
        <v>1152</v>
      </c>
      <c r="H35" s="327"/>
      <c r="I35" s="332"/>
      <c r="J35" s="332"/>
      <c r="K35" s="333"/>
      <c r="L35" s="333"/>
      <c r="M35" s="311">
        <v>1.6</v>
      </c>
      <c r="N35">
        <f t="shared" si="0"/>
        <v>1600</v>
      </c>
    </row>
    <row r="36" spans="1:14" ht="38.25" x14ac:dyDescent="0.2">
      <c r="A36" s="57">
        <v>27</v>
      </c>
      <c r="B36" s="311" t="s">
        <v>14</v>
      </c>
      <c r="C36" s="327" t="s">
        <v>1153</v>
      </c>
      <c r="D36" s="324" t="s">
        <v>1154</v>
      </c>
      <c r="E36" s="311"/>
      <c r="F36" s="40" t="s">
        <v>1155</v>
      </c>
      <c r="G36" s="324" t="s">
        <v>1156</v>
      </c>
      <c r="H36" s="327"/>
      <c r="I36" s="324" t="s">
        <v>1095</v>
      </c>
      <c r="J36" s="324"/>
      <c r="K36" s="329" t="s">
        <v>1088</v>
      </c>
      <c r="L36" s="329"/>
      <c r="M36" s="311">
        <v>0.25</v>
      </c>
      <c r="N36">
        <f t="shared" si="0"/>
        <v>250</v>
      </c>
    </row>
    <row r="37" spans="1:14" ht="51" x14ac:dyDescent="0.2">
      <c r="A37" s="311">
        <v>28</v>
      </c>
      <c r="B37" s="311" t="s">
        <v>14</v>
      </c>
      <c r="C37" s="327" t="s">
        <v>1153</v>
      </c>
      <c r="D37" s="324" t="s">
        <v>1089</v>
      </c>
      <c r="E37" s="311"/>
      <c r="F37" s="40" t="s">
        <v>1157</v>
      </c>
      <c r="G37" s="324" t="s">
        <v>1158</v>
      </c>
      <c r="H37" s="327"/>
      <c r="I37" s="324" t="s">
        <v>1095</v>
      </c>
      <c r="J37" s="324"/>
      <c r="K37" s="329" t="s">
        <v>1088</v>
      </c>
      <c r="L37" s="329"/>
      <c r="M37" s="332"/>
      <c r="N37">
        <f t="shared" si="0"/>
        <v>0</v>
      </c>
    </row>
    <row r="38" spans="1:14" ht="63.75" x14ac:dyDescent="0.2">
      <c r="A38" s="334">
        <v>29</v>
      </c>
      <c r="B38" s="335" t="s">
        <v>1159</v>
      </c>
      <c r="C38" s="331" t="s">
        <v>1153</v>
      </c>
      <c r="D38" s="336" t="s">
        <v>1131</v>
      </c>
      <c r="E38" s="335"/>
      <c r="F38" s="337" t="s">
        <v>1160</v>
      </c>
      <c r="G38" s="336" t="s">
        <v>1161</v>
      </c>
      <c r="H38" s="331"/>
      <c r="I38" s="336" t="s">
        <v>1162</v>
      </c>
      <c r="J38" s="336"/>
      <c r="K38" s="338" t="s">
        <v>1117</v>
      </c>
      <c r="L38" s="338"/>
      <c r="M38" s="339"/>
      <c r="N38">
        <f t="shared" si="0"/>
        <v>0</v>
      </c>
    </row>
    <row r="39" spans="1:14" ht="18" customHeight="1" x14ac:dyDescent="0.2">
      <c r="A39" s="9">
        <v>30</v>
      </c>
      <c r="B39" s="6" t="s">
        <v>354</v>
      </c>
      <c r="C39" s="6"/>
      <c r="D39" s="7" t="s">
        <v>1118</v>
      </c>
      <c r="E39" s="6"/>
      <c r="F39" s="28" t="s">
        <v>1163</v>
      </c>
      <c r="G39" s="7"/>
      <c r="H39" s="314"/>
      <c r="I39" s="7"/>
      <c r="J39" s="7"/>
      <c r="K39" s="8" t="s">
        <v>282</v>
      </c>
      <c r="L39" s="8"/>
      <c r="M39" s="323">
        <v>0.995</v>
      </c>
      <c r="N39">
        <f t="shared" si="0"/>
        <v>995</v>
      </c>
    </row>
    <row r="40" spans="1:14" ht="68.099999999999994" customHeight="1" x14ac:dyDescent="0.2">
      <c r="A40" s="9">
        <v>31</v>
      </c>
      <c r="B40" s="6" t="s">
        <v>354</v>
      </c>
      <c r="C40" s="6"/>
      <c r="D40" s="7" t="s">
        <v>1118</v>
      </c>
      <c r="E40" s="6"/>
      <c r="F40" s="28" t="s">
        <v>1164</v>
      </c>
      <c r="G40" s="7" t="s">
        <v>1165</v>
      </c>
      <c r="H40" s="314"/>
      <c r="I40" s="7"/>
      <c r="J40" s="7"/>
      <c r="K40" s="8"/>
      <c r="L40" s="8"/>
      <c r="M40" s="9">
        <v>2</v>
      </c>
      <c r="N40">
        <f t="shared" si="0"/>
        <v>2000</v>
      </c>
    </row>
    <row r="41" spans="1:14" ht="16.5" thickBot="1" x14ac:dyDescent="0.3">
      <c r="D41" s="317"/>
      <c r="F41" s="316"/>
      <c r="K41" s="320" t="s">
        <v>20</v>
      </c>
      <c r="L41" s="321"/>
      <c r="M41" s="322">
        <f>SUM(M10:M40)</f>
        <v>53.143999999999998</v>
      </c>
      <c r="N41" s="322">
        <f>SUM(N10:N40)</f>
        <v>53144</v>
      </c>
    </row>
  </sheetData>
  <autoFilter ref="A9:N41"/>
  <mergeCells count="2">
    <mergeCell ref="A2:F2"/>
    <mergeCell ref="A5:A7"/>
  </mergeCells>
  <pageMargins left="0.7" right="0.7" top="0.78740157499999996" bottom="0.78740157499999996" header="0.3" footer="0.3"/>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2:V64"/>
  <sheetViews>
    <sheetView zoomScale="60" zoomScaleNormal="60" workbookViewId="0">
      <pane xSplit="4" ySplit="9" topLeftCell="I31" activePane="bottomRight" state="frozen"/>
      <selection pane="topRight" activeCell="E1" sqref="E1"/>
      <selection pane="bottomLeft" activeCell="A10" sqref="A10"/>
      <selection pane="bottomRight" activeCell="M13" sqref="M13:M63"/>
    </sheetView>
  </sheetViews>
  <sheetFormatPr defaultColWidth="8.7109375" defaultRowHeight="12.75" x14ac:dyDescent="0.2"/>
  <cols>
    <col min="1" max="1" width="24.42578125" style="21" customWidth="1"/>
    <col min="2" max="5" width="37.42578125" style="21" customWidth="1"/>
    <col min="6" max="6" width="60.42578125" style="25" customWidth="1"/>
    <col min="7" max="8" width="67.42578125" style="22" customWidth="1"/>
    <col min="9" max="10" width="45.85546875" style="22" customWidth="1"/>
    <col min="11" max="12" width="20.140625" style="18" customWidth="1"/>
    <col min="13" max="13" width="18.140625" style="21" customWidth="1"/>
    <col min="14" max="21" width="8.7109375" style="18"/>
    <col min="22" max="22" width="59.140625" style="18" customWidth="1"/>
    <col min="23" max="16384" width="8.7109375" style="18"/>
  </cols>
  <sheetData>
    <row r="2" spans="1:22" ht="18" x14ac:dyDescent="0.25">
      <c r="A2" s="497" t="s">
        <v>1166</v>
      </c>
      <c r="B2" s="497"/>
      <c r="C2" s="497"/>
      <c r="D2" s="497"/>
      <c r="E2" s="497"/>
      <c r="F2" s="497"/>
    </row>
    <row r="3" spans="1:22" ht="18" x14ac:dyDescent="0.2">
      <c r="A3" s="13" t="s">
        <v>52</v>
      </c>
    </row>
    <row r="4" spans="1:22" ht="18" x14ac:dyDescent="0.25">
      <c r="A4" s="13"/>
      <c r="D4" s="377"/>
      <c r="E4" s="376"/>
      <c r="V4" s="70" t="s">
        <v>7</v>
      </c>
    </row>
    <row r="5" spans="1:22" ht="38.25" x14ac:dyDescent="0.25">
      <c r="A5" s="498" t="s">
        <v>1069</v>
      </c>
      <c r="B5" s="11" t="s">
        <v>54</v>
      </c>
      <c r="C5" s="373" t="s">
        <v>55</v>
      </c>
      <c r="D5" s="378"/>
      <c r="E5" s="318"/>
      <c r="F5" s="385"/>
      <c r="G5" s="386"/>
      <c r="V5" s="72" t="s">
        <v>8</v>
      </c>
    </row>
    <row r="6" spans="1:22" ht="38.25" x14ac:dyDescent="0.25">
      <c r="A6" s="498"/>
      <c r="B6" s="57" t="s">
        <v>1070</v>
      </c>
      <c r="C6" s="374" t="s">
        <v>57</v>
      </c>
      <c r="D6" s="379"/>
      <c r="E6" s="382"/>
      <c r="F6" s="385"/>
      <c r="G6" s="386"/>
      <c r="V6" s="70" t="s">
        <v>9</v>
      </c>
    </row>
    <row r="7" spans="1:22" ht="25.5" x14ac:dyDescent="0.25">
      <c r="A7" s="498"/>
      <c r="B7" s="310" t="s">
        <v>58</v>
      </c>
      <c r="C7" s="375" t="s">
        <v>59</v>
      </c>
      <c r="D7" s="380"/>
      <c r="E7" s="383"/>
      <c r="F7" s="385"/>
      <c r="G7" s="386"/>
      <c r="V7" s="72" t="s">
        <v>10</v>
      </c>
    </row>
    <row r="8" spans="1:22" ht="18" x14ac:dyDescent="0.25">
      <c r="A8" s="13"/>
      <c r="D8" s="381"/>
      <c r="E8" s="381"/>
      <c r="F8" s="384"/>
      <c r="V8" s="72" t="s">
        <v>11</v>
      </c>
    </row>
    <row r="9" spans="1:22" ht="30" customHeight="1" x14ac:dyDescent="0.25">
      <c r="A9" s="340" t="s">
        <v>60</v>
      </c>
      <c r="B9" s="340" t="s">
        <v>61</v>
      </c>
      <c r="C9" s="340" t="s">
        <v>62</v>
      </c>
      <c r="D9" s="340" t="s">
        <v>1167</v>
      </c>
      <c r="E9" s="340" t="s">
        <v>64</v>
      </c>
      <c r="F9" s="340" t="s">
        <v>65</v>
      </c>
      <c r="G9" s="340" t="s">
        <v>66</v>
      </c>
      <c r="H9" s="340" t="s">
        <v>67</v>
      </c>
      <c r="I9" s="340" t="s">
        <v>68</v>
      </c>
      <c r="J9" s="340" t="s">
        <v>69</v>
      </c>
      <c r="K9" s="341" t="s">
        <v>70</v>
      </c>
      <c r="L9" s="341" t="s">
        <v>71</v>
      </c>
      <c r="M9" s="340" t="s">
        <v>72</v>
      </c>
      <c r="V9" s="70" t="s">
        <v>12</v>
      </c>
    </row>
    <row r="10" spans="1:22" ht="216.75" hidden="1" x14ac:dyDescent="0.25">
      <c r="A10" s="74">
        <v>1</v>
      </c>
      <c r="B10" s="19" t="s">
        <v>1168</v>
      </c>
      <c r="C10" s="19"/>
      <c r="D10" s="75" t="s">
        <v>1169</v>
      </c>
      <c r="E10" s="19"/>
      <c r="F10" s="472" t="s">
        <v>1170</v>
      </c>
      <c r="G10" s="20" t="s">
        <v>1171</v>
      </c>
      <c r="H10" s="20"/>
      <c r="I10" s="20" t="s">
        <v>1172</v>
      </c>
      <c r="J10" s="20"/>
      <c r="K10" s="76" t="s">
        <v>732</v>
      </c>
      <c r="L10" s="76" t="s">
        <v>273</v>
      </c>
      <c r="M10" s="77">
        <v>820</v>
      </c>
      <c r="V10" s="72" t="s">
        <v>13</v>
      </c>
    </row>
    <row r="11" spans="1:22" ht="127.5" hidden="1" x14ac:dyDescent="0.25">
      <c r="A11" s="74">
        <v>2</v>
      </c>
      <c r="B11" s="19" t="s">
        <v>14</v>
      </c>
      <c r="C11" s="19"/>
      <c r="D11" s="20" t="s">
        <v>1169</v>
      </c>
      <c r="E11" s="19"/>
      <c r="F11" s="472" t="s">
        <v>1173</v>
      </c>
      <c r="G11" s="20" t="s">
        <v>1174</v>
      </c>
      <c r="H11" s="20"/>
      <c r="I11" s="20" t="s">
        <v>1175</v>
      </c>
      <c r="J11" s="20"/>
      <c r="K11" s="20" t="s">
        <v>732</v>
      </c>
      <c r="L11" s="20" t="s">
        <v>273</v>
      </c>
      <c r="M11" s="19">
        <v>5665</v>
      </c>
      <c r="V11" s="72" t="s">
        <v>14</v>
      </c>
    </row>
    <row r="12" spans="1:22" ht="114.75" hidden="1" x14ac:dyDescent="0.25">
      <c r="A12" s="74">
        <v>3</v>
      </c>
      <c r="B12" s="19" t="s">
        <v>12</v>
      </c>
      <c r="C12" s="19"/>
      <c r="D12" s="20" t="s">
        <v>1176</v>
      </c>
      <c r="E12" s="19"/>
      <c r="F12" s="78" t="s">
        <v>1177</v>
      </c>
      <c r="G12" s="20" t="s">
        <v>1178</v>
      </c>
      <c r="H12" s="20"/>
      <c r="I12" s="20" t="s">
        <v>107</v>
      </c>
      <c r="J12" s="20"/>
      <c r="K12" s="20" t="s">
        <v>1179</v>
      </c>
      <c r="L12" s="20" t="s">
        <v>273</v>
      </c>
      <c r="M12" s="19">
        <v>5650</v>
      </c>
      <c r="V12" s="70" t="s">
        <v>15</v>
      </c>
    </row>
    <row r="13" spans="1:22" ht="102" hidden="1" x14ac:dyDescent="0.25">
      <c r="A13" s="74">
        <v>4</v>
      </c>
      <c r="B13" s="19" t="s">
        <v>16</v>
      </c>
      <c r="C13" s="19"/>
      <c r="D13" s="20" t="s">
        <v>1180</v>
      </c>
      <c r="E13" s="19"/>
      <c r="F13" s="472" t="s">
        <v>1181</v>
      </c>
      <c r="G13" s="20" t="s">
        <v>1182</v>
      </c>
      <c r="H13" s="20"/>
      <c r="I13" s="20" t="s">
        <v>1183</v>
      </c>
      <c r="J13" s="20"/>
      <c r="K13" s="20" t="s">
        <v>732</v>
      </c>
      <c r="L13" s="20" t="s">
        <v>273</v>
      </c>
      <c r="M13" s="19">
        <v>150</v>
      </c>
      <c r="V13" s="72" t="s">
        <v>16</v>
      </c>
    </row>
    <row r="14" spans="1:22" ht="89.25" hidden="1" x14ac:dyDescent="0.25">
      <c r="A14" s="74">
        <v>5</v>
      </c>
      <c r="B14" s="19" t="s">
        <v>11</v>
      </c>
      <c r="C14" s="19"/>
      <c r="D14" s="20" t="s">
        <v>1184</v>
      </c>
      <c r="E14" s="19"/>
      <c r="F14" s="472" t="s">
        <v>1185</v>
      </c>
      <c r="G14" s="20" t="s">
        <v>1186</v>
      </c>
      <c r="H14" s="20"/>
      <c r="I14" s="20" t="s">
        <v>1187</v>
      </c>
      <c r="J14" s="20"/>
      <c r="K14" s="34" t="s">
        <v>732</v>
      </c>
      <c r="L14" s="34" t="s">
        <v>273</v>
      </c>
      <c r="M14" s="19">
        <v>1038</v>
      </c>
      <c r="V14" s="72" t="s">
        <v>17</v>
      </c>
    </row>
    <row r="15" spans="1:22" ht="51" hidden="1" x14ac:dyDescent="0.25">
      <c r="A15" s="74">
        <v>6</v>
      </c>
      <c r="B15" s="19" t="s">
        <v>13</v>
      </c>
      <c r="C15" s="19"/>
      <c r="D15" s="20" t="s">
        <v>1180</v>
      </c>
      <c r="E15" s="19"/>
      <c r="F15" s="472" t="s">
        <v>1188</v>
      </c>
      <c r="G15" s="20" t="s">
        <v>1189</v>
      </c>
      <c r="H15" s="20"/>
      <c r="I15" s="20" t="s">
        <v>222</v>
      </c>
      <c r="J15" s="20"/>
      <c r="K15" s="34" t="s">
        <v>1179</v>
      </c>
      <c r="L15" s="34" t="s">
        <v>273</v>
      </c>
      <c r="M15" s="19">
        <v>2500</v>
      </c>
      <c r="V15" s="72" t="s">
        <v>18</v>
      </c>
    </row>
    <row r="16" spans="1:22" ht="153" hidden="1" x14ac:dyDescent="0.2">
      <c r="A16" s="74">
        <v>7</v>
      </c>
      <c r="B16" s="19" t="s">
        <v>15</v>
      </c>
      <c r="C16" s="19"/>
      <c r="D16" s="20" t="s">
        <v>1190</v>
      </c>
      <c r="E16" s="19"/>
      <c r="F16" s="472" t="s">
        <v>1191</v>
      </c>
      <c r="G16" s="20" t="s">
        <v>1192</v>
      </c>
      <c r="H16" s="20"/>
      <c r="I16" s="20" t="s">
        <v>1193</v>
      </c>
      <c r="J16" s="20"/>
      <c r="K16" s="34" t="s">
        <v>1194</v>
      </c>
      <c r="L16" s="34" t="s">
        <v>273</v>
      </c>
      <c r="M16" s="19">
        <v>3970</v>
      </c>
    </row>
    <row r="17" spans="1:13" ht="216.75" hidden="1" x14ac:dyDescent="0.2">
      <c r="A17" s="74">
        <v>8</v>
      </c>
      <c r="B17" s="19" t="s">
        <v>16</v>
      </c>
      <c r="C17" s="19"/>
      <c r="D17" s="20" t="s">
        <v>1195</v>
      </c>
      <c r="E17" s="19"/>
      <c r="F17" s="472" t="s">
        <v>1196</v>
      </c>
      <c r="G17" s="20" t="s">
        <v>1197</v>
      </c>
      <c r="H17" s="20"/>
      <c r="I17" s="20" t="s">
        <v>1198</v>
      </c>
      <c r="J17" s="20"/>
      <c r="K17" s="34" t="s">
        <v>1199</v>
      </c>
      <c r="L17" s="34" t="s">
        <v>273</v>
      </c>
      <c r="M17" s="19">
        <v>3500</v>
      </c>
    </row>
    <row r="18" spans="1:13" ht="63.75" hidden="1" x14ac:dyDescent="0.2">
      <c r="A18" s="74">
        <v>9</v>
      </c>
      <c r="B18" s="19" t="s">
        <v>163</v>
      </c>
      <c r="C18" s="19"/>
      <c r="D18" s="20" t="s">
        <v>1200</v>
      </c>
      <c r="E18" s="19"/>
      <c r="F18" s="472" t="s">
        <v>1201</v>
      </c>
      <c r="G18" s="20" t="s">
        <v>1202</v>
      </c>
      <c r="H18" s="20"/>
      <c r="I18" s="20" t="s">
        <v>954</v>
      </c>
      <c r="J18" s="20"/>
      <c r="K18" s="34" t="s">
        <v>1179</v>
      </c>
      <c r="L18" s="34" t="s">
        <v>273</v>
      </c>
      <c r="M18" s="19">
        <v>2000</v>
      </c>
    </row>
    <row r="19" spans="1:13" ht="89.25" hidden="1" x14ac:dyDescent="0.2">
      <c r="A19" s="387">
        <v>10</v>
      </c>
      <c r="B19" s="388" t="s">
        <v>18</v>
      </c>
      <c r="C19" s="388"/>
      <c r="D19" s="389" t="s">
        <v>1203</v>
      </c>
      <c r="E19" s="388"/>
      <c r="F19" s="390" t="s">
        <v>1204</v>
      </c>
      <c r="G19" s="389" t="s">
        <v>1205</v>
      </c>
      <c r="H19" s="389"/>
      <c r="I19" s="389" t="s">
        <v>1206</v>
      </c>
      <c r="J19" s="389"/>
      <c r="K19" s="391" t="s">
        <v>732</v>
      </c>
      <c r="L19" s="391" t="s">
        <v>273</v>
      </c>
      <c r="M19" s="388">
        <v>600</v>
      </c>
    </row>
    <row r="20" spans="1:13" ht="51" hidden="1" x14ac:dyDescent="0.2">
      <c r="A20" s="19">
        <v>11</v>
      </c>
      <c r="B20" s="19" t="s">
        <v>15</v>
      </c>
      <c r="C20" s="19"/>
      <c r="D20" s="19" t="s">
        <v>1207</v>
      </c>
      <c r="E20" s="19"/>
      <c r="F20" s="472" t="s">
        <v>1208</v>
      </c>
      <c r="G20" s="20" t="s">
        <v>1209</v>
      </c>
      <c r="H20" s="20"/>
      <c r="I20" s="20" t="s">
        <v>1210</v>
      </c>
      <c r="J20" s="20"/>
      <c r="K20" s="392"/>
      <c r="L20" s="392"/>
      <c r="M20" s="19">
        <v>1200</v>
      </c>
    </row>
    <row r="21" spans="1:13" ht="51" hidden="1" x14ac:dyDescent="0.2">
      <c r="A21" s="19">
        <v>12</v>
      </c>
      <c r="B21" s="19" t="s">
        <v>13</v>
      </c>
      <c r="C21" s="19"/>
      <c r="D21" s="19" t="s">
        <v>1207</v>
      </c>
      <c r="E21" s="19"/>
      <c r="F21" s="472" t="s">
        <v>1211</v>
      </c>
      <c r="G21" s="20" t="s">
        <v>1212</v>
      </c>
      <c r="H21" s="20"/>
      <c r="I21" s="20" t="s">
        <v>222</v>
      </c>
      <c r="J21" s="20"/>
      <c r="K21" s="392"/>
      <c r="L21" s="392"/>
      <c r="M21" s="19">
        <v>1500</v>
      </c>
    </row>
    <row r="22" spans="1:13" ht="51" hidden="1" x14ac:dyDescent="0.2">
      <c r="A22" s="19">
        <v>13</v>
      </c>
      <c r="B22" s="19" t="s">
        <v>16</v>
      </c>
      <c r="C22" s="19"/>
      <c r="D22" s="19" t="s">
        <v>1207</v>
      </c>
      <c r="E22" s="19"/>
      <c r="F22" s="472" t="s">
        <v>1213</v>
      </c>
      <c r="G22" s="20" t="s">
        <v>1214</v>
      </c>
      <c r="H22" s="20"/>
      <c r="I22" s="20" t="s">
        <v>1210</v>
      </c>
      <c r="J22" s="20"/>
      <c r="K22" s="392"/>
      <c r="L22" s="392"/>
      <c r="M22" s="19">
        <v>100</v>
      </c>
    </row>
    <row r="23" spans="1:13" ht="25.5" hidden="1" x14ac:dyDescent="0.2">
      <c r="A23" s="19">
        <v>14</v>
      </c>
      <c r="B23" s="19" t="s">
        <v>14</v>
      </c>
      <c r="C23" s="19"/>
      <c r="D23" s="19" t="s">
        <v>1207</v>
      </c>
      <c r="E23" s="19"/>
      <c r="F23" s="472" t="s">
        <v>1215</v>
      </c>
      <c r="G23" s="20" t="s">
        <v>1216</v>
      </c>
      <c r="H23" s="20"/>
      <c r="I23" s="20" t="s">
        <v>1217</v>
      </c>
      <c r="J23" s="20"/>
      <c r="K23" s="392"/>
      <c r="L23" s="392"/>
      <c r="M23" s="19">
        <v>500</v>
      </c>
    </row>
    <row r="24" spans="1:13" ht="38.25" hidden="1" x14ac:dyDescent="0.2">
      <c r="A24" s="19">
        <v>15</v>
      </c>
      <c r="B24" s="19" t="s">
        <v>10</v>
      </c>
      <c r="C24" s="19"/>
      <c r="D24" s="19" t="s">
        <v>1218</v>
      </c>
      <c r="E24" s="19"/>
      <c r="F24" s="472" t="s">
        <v>1219</v>
      </c>
      <c r="G24" s="20" t="s">
        <v>1220</v>
      </c>
      <c r="H24" s="20"/>
      <c r="I24" s="20" t="s">
        <v>1221</v>
      </c>
      <c r="J24" s="20"/>
      <c r="K24" s="392"/>
      <c r="L24" s="392"/>
      <c r="M24" s="19">
        <v>300</v>
      </c>
    </row>
    <row r="25" spans="1:13" ht="38.25" hidden="1" x14ac:dyDescent="0.2">
      <c r="A25" s="19">
        <v>16</v>
      </c>
      <c r="B25" s="19" t="s">
        <v>16</v>
      </c>
      <c r="C25" s="19"/>
      <c r="D25" s="19" t="s">
        <v>1218</v>
      </c>
      <c r="E25" s="19"/>
      <c r="F25" s="472" t="s">
        <v>1222</v>
      </c>
      <c r="G25" s="20" t="s">
        <v>1223</v>
      </c>
      <c r="H25" s="20"/>
      <c r="I25" s="20" t="s">
        <v>1224</v>
      </c>
      <c r="J25" s="20"/>
      <c r="K25" s="392"/>
      <c r="L25" s="392"/>
      <c r="M25" s="19">
        <v>150</v>
      </c>
    </row>
    <row r="26" spans="1:13" ht="63.75" hidden="1" x14ac:dyDescent="0.2">
      <c r="A26" s="19">
        <v>17</v>
      </c>
      <c r="B26" s="19" t="s">
        <v>16</v>
      </c>
      <c r="C26" s="19"/>
      <c r="D26" s="19" t="s">
        <v>1218</v>
      </c>
      <c r="E26" s="19"/>
      <c r="F26" s="472" t="s">
        <v>1225</v>
      </c>
      <c r="G26" s="20" t="s">
        <v>1226</v>
      </c>
      <c r="H26" s="20"/>
      <c r="I26" s="20" t="s">
        <v>1224</v>
      </c>
      <c r="J26" s="20"/>
      <c r="K26" s="392"/>
      <c r="L26" s="392"/>
      <c r="M26" s="19">
        <v>400</v>
      </c>
    </row>
    <row r="27" spans="1:13" ht="51" hidden="1" x14ac:dyDescent="0.2">
      <c r="A27" s="19">
        <v>18</v>
      </c>
      <c r="B27" s="19" t="s">
        <v>11</v>
      </c>
      <c r="C27" s="19"/>
      <c r="D27" s="19" t="s">
        <v>1218</v>
      </c>
      <c r="E27" s="19"/>
      <c r="F27" s="472" t="s">
        <v>1227</v>
      </c>
      <c r="G27" s="20" t="s">
        <v>1228</v>
      </c>
      <c r="H27" s="20"/>
      <c r="I27" s="20" t="s">
        <v>119</v>
      </c>
      <c r="J27" s="20"/>
      <c r="K27" s="392"/>
      <c r="L27" s="392"/>
      <c r="M27" s="19">
        <v>360</v>
      </c>
    </row>
    <row r="28" spans="1:13" ht="25.5" hidden="1" x14ac:dyDescent="0.2">
      <c r="A28" s="19">
        <v>19</v>
      </c>
      <c r="B28" s="19" t="s">
        <v>11</v>
      </c>
      <c r="C28" s="19"/>
      <c r="D28" s="19" t="s">
        <v>1218</v>
      </c>
      <c r="E28" s="19"/>
      <c r="F28" s="472" t="s">
        <v>1229</v>
      </c>
      <c r="G28" s="20" t="s">
        <v>1230</v>
      </c>
      <c r="H28" s="20"/>
      <c r="I28" s="20" t="s">
        <v>119</v>
      </c>
      <c r="J28" s="20"/>
      <c r="K28" s="392"/>
      <c r="L28" s="392"/>
      <c r="M28" s="19">
        <v>100</v>
      </c>
    </row>
    <row r="29" spans="1:13" ht="51" hidden="1" x14ac:dyDescent="0.2">
      <c r="A29" s="19">
        <v>20</v>
      </c>
      <c r="B29" s="19" t="s">
        <v>11</v>
      </c>
      <c r="C29" s="19"/>
      <c r="D29" s="19" t="s">
        <v>1218</v>
      </c>
      <c r="E29" s="19"/>
      <c r="F29" s="472" t="s">
        <v>1231</v>
      </c>
      <c r="G29" s="20" t="s">
        <v>1232</v>
      </c>
      <c r="H29" s="20"/>
      <c r="I29" s="20" t="s">
        <v>119</v>
      </c>
      <c r="J29" s="20"/>
      <c r="K29" s="392"/>
      <c r="L29" s="392"/>
      <c r="M29" s="19">
        <v>400</v>
      </c>
    </row>
    <row r="30" spans="1:13" ht="51" hidden="1" x14ac:dyDescent="0.2">
      <c r="A30" s="19">
        <v>21</v>
      </c>
      <c r="B30" s="19" t="s">
        <v>13</v>
      </c>
      <c r="C30" s="19"/>
      <c r="D30" s="19" t="s">
        <v>1218</v>
      </c>
      <c r="E30" s="19"/>
      <c r="F30" s="472" t="s">
        <v>1233</v>
      </c>
      <c r="G30" s="20" t="s">
        <v>1234</v>
      </c>
      <c r="H30" s="20"/>
      <c r="I30" s="20" t="s">
        <v>222</v>
      </c>
      <c r="J30" s="20"/>
      <c r="K30" s="392"/>
      <c r="L30" s="392"/>
      <c r="M30" s="19">
        <v>5</v>
      </c>
    </row>
    <row r="31" spans="1:13" ht="51" hidden="1" x14ac:dyDescent="0.2">
      <c r="A31" s="19">
        <v>22</v>
      </c>
      <c r="B31" s="19" t="s">
        <v>9</v>
      </c>
      <c r="C31" s="19"/>
      <c r="D31" s="19" t="s">
        <v>1218</v>
      </c>
      <c r="E31" s="19"/>
      <c r="F31" s="472" t="s">
        <v>1235</v>
      </c>
      <c r="G31" s="20" t="s">
        <v>1236</v>
      </c>
      <c r="H31" s="20"/>
      <c r="I31" s="20" t="s">
        <v>1210</v>
      </c>
      <c r="J31" s="20"/>
      <c r="K31" s="392"/>
      <c r="L31" s="392"/>
      <c r="M31" s="19">
        <v>35</v>
      </c>
    </row>
    <row r="32" spans="1:13" ht="25.5" hidden="1" x14ac:dyDescent="0.2">
      <c r="A32" s="19">
        <v>23</v>
      </c>
      <c r="B32" s="19" t="s">
        <v>17</v>
      </c>
      <c r="C32" s="19"/>
      <c r="D32" s="19" t="s">
        <v>1218</v>
      </c>
      <c r="E32" s="19"/>
      <c r="F32" s="472" t="s">
        <v>1237</v>
      </c>
      <c r="G32" s="20" t="s">
        <v>1238</v>
      </c>
      <c r="H32" s="20"/>
      <c r="I32" s="20" t="s">
        <v>296</v>
      </c>
      <c r="J32" s="20"/>
      <c r="K32" s="392"/>
      <c r="L32" s="392"/>
      <c r="M32" s="19">
        <v>100</v>
      </c>
    </row>
    <row r="33" spans="1:13" ht="38.25" hidden="1" x14ac:dyDescent="0.2">
      <c r="A33" s="19">
        <v>24</v>
      </c>
      <c r="B33" s="19" t="s">
        <v>1168</v>
      </c>
      <c r="C33" s="19"/>
      <c r="D33" s="19" t="s">
        <v>1218</v>
      </c>
      <c r="E33" s="19"/>
      <c r="F33" s="472" t="s">
        <v>1239</v>
      </c>
      <c r="G33" s="20" t="s">
        <v>1240</v>
      </c>
      <c r="H33" s="20"/>
      <c r="I33" s="20" t="s">
        <v>740</v>
      </c>
      <c r="J33" s="20"/>
      <c r="K33" s="392"/>
      <c r="L33" s="392"/>
      <c r="M33" s="19">
        <v>20</v>
      </c>
    </row>
    <row r="34" spans="1:13" ht="38.25" hidden="1" x14ac:dyDescent="0.2">
      <c r="A34" s="19">
        <v>25</v>
      </c>
      <c r="B34" s="19" t="s">
        <v>1168</v>
      </c>
      <c r="C34" s="19"/>
      <c r="D34" s="19" t="s">
        <v>1218</v>
      </c>
      <c r="E34" s="19"/>
      <c r="F34" s="472" t="s">
        <v>1241</v>
      </c>
      <c r="G34" s="20" t="s">
        <v>1242</v>
      </c>
      <c r="H34" s="20"/>
      <c r="I34" s="20" t="s">
        <v>740</v>
      </c>
      <c r="J34" s="20"/>
      <c r="K34" s="392"/>
      <c r="L34" s="392"/>
      <c r="M34" s="19">
        <v>100</v>
      </c>
    </row>
    <row r="35" spans="1:13" ht="38.25" hidden="1" x14ac:dyDescent="0.2">
      <c r="A35" s="19">
        <v>26</v>
      </c>
      <c r="B35" s="19" t="s">
        <v>1168</v>
      </c>
      <c r="C35" s="19"/>
      <c r="D35" s="19" t="s">
        <v>1218</v>
      </c>
      <c r="E35" s="19"/>
      <c r="F35" s="472" t="s">
        <v>1243</v>
      </c>
      <c r="G35" s="20" t="s">
        <v>1244</v>
      </c>
      <c r="H35" s="20"/>
      <c r="I35" s="20" t="s">
        <v>740</v>
      </c>
      <c r="J35" s="20"/>
      <c r="K35" s="392"/>
      <c r="L35" s="392"/>
      <c r="M35" s="19">
        <v>40</v>
      </c>
    </row>
    <row r="36" spans="1:13" ht="38.25" x14ac:dyDescent="0.2">
      <c r="A36" s="19">
        <v>27</v>
      </c>
      <c r="B36" s="19" t="s">
        <v>1245</v>
      </c>
      <c r="C36" s="19"/>
      <c r="D36" s="19" t="s">
        <v>1207</v>
      </c>
      <c r="E36" s="19"/>
      <c r="F36" s="472" t="s">
        <v>1246</v>
      </c>
      <c r="G36" s="20" t="s">
        <v>1247</v>
      </c>
      <c r="H36" s="20"/>
      <c r="I36" s="20" t="s">
        <v>1248</v>
      </c>
      <c r="J36" s="20"/>
      <c r="K36" s="392"/>
      <c r="L36" s="392"/>
      <c r="M36" s="19">
        <v>100</v>
      </c>
    </row>
    <row r="37" spans="1:13" ht="38.25" hidden="1" x14ac:dyDescent="0.2">
      <c r="A37" s="19">
        <v>28</v>
      </c>
      <c r="B37" s="19" t="s">
        <v>14</v>
      </c>
      <c r="C37" s="19"/>
      <c r="D37" s="19" t="s">
        <v>1249</v>
      </c>
      <c r="E37" s="19"/>
      <c r="F37" s="472" t="s">
        <v>1250</v>
      </c>
      <c r="G37" s="20" t="s">
        <v>1251</v>
      </c>
      <c r="H37" s="20"/>
      <c r="I37" s="20" t="s">
        <v>1217</v>
      </c>
      <c r="J37" s="20"/>
      <c r="K37" s="392"/>
      <c r="L37" s="392"/>
      <c r="M37" s="19">
        <v>350</v>
      </c>
    </row>
    <row r="38" spans="1:13" ht="38.25" hidden="1" x14ac:dyDescent="0.2">
      <c r="A38" s="19">
        <v>29</v>
      </c>
      <c r="B38" s="19" t="s">
        <v>14</v>
      </c>
      <c r="C38" s="19"/>
      <c r="D38" s="19" t="s">
        <v>1207</v>
      </c>
      <c r="E38" s="19"/>
      <c r="F38" s="472" t="s">
        <v>1252</v>
      </c>
      <c r="G38" s="20" t="s">
        <v>1253</v>
      </c>
      <c r="H38" s="20"/>
      <c r="I38" s="20" t="s">
        <v>1217</v>
      </c>
      <c r="J38" s="20"/>
      <c r="K38" s="392"/>
      <c r="L38" s="392"/>
      <c r="M38" s="19">
        <v>1500</v>
      </c>
    </row>
    <row r="39" spans="1:13" ht="63.75" hidden="1" x14ac:dyDescent="0.2">
      <c r="A39" s="19">
        <v>30</v>
      </c>
      <c r="B39" s="19" t="s">
        <v>18</v>
      </c>
      <c r="C39" s="19"/>
      <c r="D39" s="19" t="s">
        <v>1218</v>
      </c>
      <c r="E39" s="19"/>
      <c r="F39" s="472" t="s">
        <v>1254</v>
      </c>
      <c r="G39" s="20" t="s">
        <v>1255</v>
      </c>
      <c r="H39" s="20"/>
      <c r="I39" s="20" t="s">
        <v>1256</v>
      </c>
      <c r="J39" s="20"/>
      <c r="K39" s="392"/>
      <c r="L39" s="392"/>
      <c r="M39" s="19">
        <v>100</v>
      </c>
    </row>
    <row r="40" spans="1:13" ht="38.25" hidden="1" x14ac:dyDescent="0.2">
      <c r="A40" s="19">
        <v>31</v>
      </c>
      <c r="B40" s="19" t="s">
        <v>18</v>
      </c>
      <c r="C40" s="19"/>
      <c r="D40" s="19" t="s">
        <v>1218</v>
      </c>
      <c r="E40" s="19"/>
      <c r="F40" s="472" t="s">
        <v>1257</v>
      </c>
      <c r="G40" s="20" t="s">
        <v>1258</v>
      </c>
      <c r="H40" s="20"/>
      <c r="I40" s="20" t="s">
        <v>1256</v>
      </c>
      <c r="J40" s="20"/>
      <c r="K40" s="392"/>
      <c r="L40" s="392"/>
      <c r="M40" s="19">
        <v>50</v>
      </c>
    </row>
    <row r="41" spans="1:13" ht="63.75" hidden="1" x14ac:dyDescent="0.2">
      <c r="A41" s="19">
        <v>32</v>
      </c>
      <c r="B41" s="19" t="s">
        <v>16</v>
      </c>
      <c r="C41" s="19"/>
      <c r="D41" s="19" t="s">
        <v>1218</v>
      </c>
      <c r="E41" s="19"/>
      <c r="F41" s="78" t="s">
        <v>1259</v>
      </c>
      <c r="G41" s="20" t="s">
        <v>1260</v>
      </c>
      <c r="H41" s="20"/>
      <c r="I41" s="20" t="s">
        <v>1261</v>
      </c>
      <c r="J41" s="20"/>
      <c r="K41" s="392"/>
      <c r="L41" s="392"/>
      <c r="M41" s="19">
        <v>50</v>
      </c>
    </row>
    <row r="42" spans="1:13" ht="51" hidden="1" x14ac:dyDescent="0.2">
      <c r="A42" s="19">
        <v>33</v>
      </c>
      <c r="B42" s="19" t="s">
        <v>15</v>
      </c>
      <c r="C42" s="19"/>
      <c r="D42" s="19" t="s">
        <v>1249</v>
      </c>
      <c r="E42" s="19"/>
      <c r="F42" s="472" t="s">
        <v>1262</v>
      </c>
      <c r="G42" s="20" t="s">
        <v>1263</v>
      </c>
      <c r="H42" s="20"/>
      <c r="I42" s="20" t="s">
        <v>1210</v>
      </c>
      <c r="J42" s="20"/>
      <c r="K42" s="392"/>
      <c r="L42" s="392"/>
      <c r="M42" s="19">
        <v>500</v>
      </c>
    </row>
    <row r="43" spans="1:13" ht="51" hidden="1" x14ac:dyDescent="0.2">
      <c r="A43" s="19">
        <v>34</v>
      </c>
      <c r="B43" s="19" t="s">
        <v>163</v>
      </c>
      <c r="C43" s="19"/>
      <c r="D43" s="19" t="s">
        <v>1249</v>
      </c>
      <c r="E43" s="19"/>
      <c r="F43" s="472" t="s">
        <v>1264</v>
      </c>
      <c r="G43" s="20" t="s">
        <v>1265</v>
      </c>
      <c r="H43" s="20"/>
      <c r="I43" s="20" t="s">
        <v>1210</v>
      </c>
      <c r="J43" s="20"/>
      <c r="K43" s="392"/>
      <c r="L43" s="392"/>
      <c r="M43" s="19">
        <v>2000</v>
      </c>
    </row>
    <row r="44" spans="1:13" ht="25.5" hidden="1" x14ac:dyDescent="0.2">
      <c r="A44" s="19">
        <v>35</v>
      </c>
      <c r="B44" s="19" t="s">
        <v>12</v>
      </c>
      <c r="C44" s="19"/>
      <c r="D44" s="19" t="s">
        <v>1266</v>
      </c>
      <c r="E44" s="19"/>
      <c r="F44" s="472" t="s">
        <v>1267</v>
      </c>
      <c r="G44" s="20" t="s">
        <v>1268</v>
      </c>
      <c r="H44" s="20"/>
      <c r="I44" s="20"/>
      <c r="J44" s="20"/>
      <c r="K44" s="392"/>
      <c r="L44" s="392"/>
      <c r="M44" s="19">
        <v>300</v>
      </c>
    </row>
    <row r="45" spans="1:13" ht="51" hidden="1" x14ac:dyDescent="0.2">
      <c r="A45" s="19">
        <v>36</v>
      </c>
      <c r="B45" s="19" t="s">
        <v>13</v>
      </c>
      <c r="C45" s="19"/>
      <c r="D45" s="19" t="s">
        <v>1249</v>
      </c>
      <c r="E45" s="19"/>
      <c r="F45" s="472" t="s">
        <v>1269</v>
      </c>
      <c r="G45" s="20" t="s">
        <v>1270</v>
      </c>
      <c r="H45" s="20"/>
      <c r="I45" s="20" t="s">
        <v>222</v>
      </c>
      <c r="J45" s="20"/>
      <c r="K45" s="392"/>
      <c r="L45" s="392"/>
      <c r="M45" s="19">
        <v>250</v>
      </c>
    </row>
    <row r="46" spans="1:13" ht="51" hidden="1" x14ac:dyDescent="0.2">
      <c r="A46" s="19">
        <v>37</v>
      </c>
      <c r="B46" s="19" t="s">
        <v>15</v>
      </c>
      <c r="C46" s="19"/>
      <c r="D46" s="19" t="s">
        <v>1218</v>
      </c>
      <c r="E46" s="19"/>
      <c r="F46" s="472" t="s">
        <v>1271</v>
      </c>
      <c r="G46" s="20" t="s">
        <v>1272</v>
      </c>
      <c r="H46" s="20"/>
      <c r="I46" s="20" t="s">
        <v>1210</v>
      </c>
      <c r="J46" s="20"/>
      <c r="K46" s="392"/>
      <c r="L46" s="392"/>
      <c r="M46" s="19">
        <v>1000</v>
      </c>
    </row>
    <row r="47" spans="1:13" ht="51" hidden="1" x14ac:dyDescent="0.2">
      <c r="A47" s="19">
        <v>38</v>
      </c>
      <c r="B47" s="19" t="s">
        <v>15</v>
      </c>
      <c r="C47" s="19"/>
      <c r="D47" s="19" t="s">
        <v>1218</v>
      </c>
      <c r="E47" s="19"/>
      <c r="F47" s="472" t="s">
        <v>1273</v>
      </c>
      <c r="G47" s="20" t="s">
        <v>1274</v>
      </c>
      <c r="H47" s="20"/>
      <c r="I47" s="20" t="s">
        <v>1210</v>
      </c>
      <c r="J47" s="20"/>
      <c r="K47" s="392"/>
      <c r="L47" s="392"/>
      <c r="M47" s="19">
        <v>20</v>
      </c>
    </row>
    <row r="48" spans="1:13" ht="25.5" hidden="1" x14ac:dyDescent="0.2">
      <c r="A48" s="19">
        <v>39</v>
      </c>
      <c r="B48" s="19" t="s">
        <v>9</v>
      </c>
      <c r="C48" s="19"/>
      <c r="D48" s="19" t="s">
        <v>1249</v>
      </c>
      <c r="E48" s="19"/>
      <c r="F48" s="472" t="s">
        <v>1275</v>
      </c>
      <c r="G48" s="20" t="s">
        <v>1276</v>
      </c>
      <c r="H48" s="20"/>
      <c r="I48" s="20"/>
      <c r="J48" s="20"/>
      <c r="K48" s="392"/>
      <c r="L48" s="392"/>
      <c r="M48" s="19">
        <v>500</v>
      </c>
    </row>
    <row r="49" spans="1:13" ht="25.5" hidden="1" x14ac:dyDescent="0.2">
      <c r="A49" s="19">
        <v>40</v>
      </c>
      <c r="B49" s="19" t="s">
        <v>14</v>
      </c>
      <c r="C49" s="19"/>
      <c r="D49" s="19" t="s">
        <v>1218</v>
      </c>
      <c r="E49" s="19"/>
      <c r="F49" s="472" t="s">
        <v>1277</v>
      </c>
      <c r="G49" s="20" t="s">
        <v>1278</v>
      </c>
      <c r="H49" s="20"/>
      <c r="I49" s="20" t="s">
        <v>1217</v>
      </c>
      <c r="J49" s="20"/>
      <c r="K49" s="392"/>
      <c r="L49" s="392"/>
      <c r="M49" s="19">
        <v>20</v>
      </c>
    </row>
    <row r="50" spans="1:13" ht="51" hidden="1" x14ac:dyDescent="0.2">
      <c r="A50" s="19">
        <v>41</v>
      </c>
      <c r="B50" s="19" t="s">
        <v>15</v>
      </c>
      <c r="C50" s="19"/>
      <c r="D50" s="19" t="s">
        <v>1266</v>
      </c>
      <c r="E50" s="19"/>
      <c r="F50" s="472" t="s">
        <v>1279</v>
      </c>
      <c r="G50" s="20" t="s">
        <v>1280</v>
      </c>
      <c r="H50" s="20"/>
      <c r="I50" s="20" t="s">
        <v>1210</v>
      </c>
      <c r="J50" s="20"/>
      <c r="K50" s="392"/>
      <c r="L50" s="392"/>
      <c r="M50" s="19">
        <v>150</v>
      </c>
    </row>
    <row r="51" spans="1:13" ht="51" hidden="1" x14ac:dyDescent="0.2">
      <c r="A51" s="19">
        <v>42</v>
      </c>
      <c r="B51" s="19" t="s">
        <v>15</v>
      </c>
      <c r="C51" s="19"/>
      <c r="D51" s="19" t="s">
        <v>1266</v>
      </c>
      <c r="E51" s="19"/>
      <c r="F51" s="472" t="s">
        <v>1281</v>
      </c>
      <c r="G51" s="20" t="s">
        <v>1282</v>
      </c>
      <c r="H51" s="20"/>
      <c r="I51" s="20" t="s">
        <v>1210</v>
      </c>
      <c r="J51" s="20"/>
      <c r="K51" s="392"/>
      <c r="L51" s="392"/>
      <c r="M51" s="19">
        <v>100</v>
      </c>
    </row>
    <row r="52" spans="1:13" ht="51" hidden="1" x14ac:dyDescent="0.2">
      <c r="A52" s="19">
        <v>43</v>
      </c>
      <c r="B52" s="19" t="s">
        <v>15</v>
      </c>
      <c r="C52" s="19"/>
      <c r="D52" s="19" t="s">
        <v>1266</v>
      </c>
      <c r="E52" s="19"/>
      <c r="F52" s="472" t="s">
        <v>1283</v>
      </c>
      <c r="G52" s="20" t="s">
        <v>1284</v>
      </c>
      <c r="H52" s="20"/>
      <c r="I52" s="20" t="s">
        <v>1210</v>
      </c>
      <c r="J52" s="20"/>
      <c r="K52" s="392"/>
      <c r="L52" s="392"/>
      <c r="M52" s="19">
        <v>100</v>
      </c>
    </row>
    <row r="53" spans="1:13" ht="51" hidden="1" x14ac:dyDescent="0.2">
      <c r="A53" s="19">
        <v>44</v>
      </c>
      <c r="B53" s="19" t="s">
        <v>15</v>
      </c>
      <c r="C53" s="19"/>
      <c r="D53" s="19" t="s">
        <v>1266</v>
      </c>
      <c r="E53" s="19"/>
      <c r="F53" s="472" t="s">
        <v>1285</v>
      </c>
      <c r="G53" s="20" t="s">
        <v>1286</v>
      </c>
      <c r="H53" s="20"/>
      <c r="I53" s="20" t="s">
        <v>1210</v>
      </c>
      <c r="J53" s="20"/>
      <c r="K53" s="392"/>
      <c r="L53" s="392"/>
      <c r="M53" s="19">
        <v>800</v>
      </c>
    </row>
    <row r="54" spans="1:13" ht="51" hidden="1" x14ac:dyDescent="0.2">
      <c r="A54" s="19">
        <v>45</v>
      </c>
      <c r="B54" s="19" t="s">
        <v>15</v>
      </c>
      <c r="C54" s="19"/>
      <c r="D54" s="19" t="s">
        <v>1207</v>
      </c>
      <c r="E54" s="19"/>
      <c r="F54" s="472" t="s">
        <v>1287</v>
      </c>
      <c r="G54" s="20" t="s">
        <v>1288</v>
      </c>
      <c r="H54" s="20"/>
      <c r="I54" s="20" t="s">
        <v>1210</v>
      </c>
      <c r="J54" s="20"/>
      <c r="K54" s="392"/>
      <c r="L54" s="392"/>
      <c r="M54" s="19">
        <v>1100</v>
      </c>
    </row>
    <row r="55" spans="1:13" ht="25.5" hidden="1" x14ac:dyDescent="0.2">
      <c r="A55" s="19">
        <v>46</v>
      </c>
      <c r="B55" s="19" t="s">
        <v>12</v>
      </c>
      <c r="C55" s="19"/>
      <c r="D55" s="19" t="s">
        <v>1266</v>
      </c>
      <c r="E55" s="19"/>
      <c r="F55" s="472" t="s">
        <v>1267</v>
      </c>
      <c r="G55" s="20" t="s">
        <v>1289</v>
      </c>
      <c r="H55" s="20"/>
      <c r="I55" s="20"/>
      <c r="J55" s="20"/>
      <c r="K55" s="392"/>
      <c r="L55" s="392"/>
      <c r="M55" s="19">
        <v>50</v>
      </c>
    </row>
    <row r="56" spans="1:13" ht="38.25" hidden="1" x14ac:dyDescent="0.2">
      <c r="A56" s="19">
        <v>47</v>
      </c>
      <c r="B56" s="19" t="s">
        <v>14</v>
      </c>
      <c r="C56" s="19"/>
      <c r="D56" s="19" t="s">
        <v>1207</v>
      </c>
      <c r="E56" s="19"/>
      <c r="F56" s="472" t="s">
        <v>1290</v>
      </c>
      <c r="G56" s="20" t="s">
        <v>1253</v>
      </c>
      <c r="H56" s="20"/>
      <c r="I56" s="20" t="s">
        <v>1217</v>
      </c>
      <c r="J56" s="20"/>
      <c r="K56" s="392"/>
      <c r="L56" s="392"/>
      <c r="M56" s="19">
        <v>3000</v>
      </c>
    </row>
    <row r="57" spans="1:13" ht="25.5" hidden="1" x14ac:dyDescent="0.2">
      <c r="A57" s="19">
        <v>48</v>
      </c>
      <c r="B57" s="19" t="s">
        <v>15</v>
      </c>
      <c r="C57" s="19"/>
      <c r="D57" s="19" t="s">
        <v>1207</v>
      </c>
      <c r="E57" s="19"/>
      <c r="F57" s="472" t="s">
        <v>1291</v>
      </c>
      <c r="G57" s="20" t="s">
        <v>1292</v>
      </c>
      <c r="H57" s="20"/>
      <c r="I57" s="20"/>
      <c r="J57" s="20"/>
      <c r="K57" s="392"/>
      <c r="L57" s="392"/>
      <c r="M57" s="19">
        <v>300</v>
      </c>
    </row>
    <row r="58" spans="1:13" ht="51" hidden="1" x14ac:dyDescent="0.2">
      <c r="A58" s="19">
        <v>49</v>
      </c>
      <c r="B58" s="19" t="s">
        <v>15</v>
      </c>
      <c r="C58" s="19"/>
      <c r="D58" s="19" t="s">
        <v>1266</v>
      </c>
      <c r="E58" s="19"/>
      <c r="F58" s="472" t="s">
        <v>1293</v>
      </c>
      <c r="G58" s="20" t="s">
        <v>1294</v>
      </c>
      <c r="H58" s="20"/>
      <c r="I58" s="20" t="s">
        <v>1210</v>
      </c>
      <c r="J58" s="20"/>
      <c r="K58" s="392"/>
      <c r="L58" s="392"/>
      <c r="M58" s="19">
        <v>50</v>
      </c>
    </row>
    <row r="59" spans="1:13" ht="25.5" hidden="1" x14ac:dyDescent="0.2">
      <c r="A59" s="19">
        <v>50</v>
      </c>
      <c r="B59" s="19" t="s">
        <v>9</v>
      </c>
      <c r="C59" s="19"/>
      <c r="D59" s="19" t="s">
        <v>1207</v>
      </c>
      <c r="E59" s="19"/>
      <c r="F59" s="472" t="s">
        <v>1295</v>
      </c>
      <c r="G59" s="20" t="s">
        <v>1296</v>
      </c>
      <c r="H59" s="20"/>
      <c r="I59" s="20"/>
      <c r="J59" s="20"/>
      <c r="K59" s="392"/>
      <c r="L59" s="392"/>
      <c r="M59" s="19">
        <v>300</v>
      </c>
    </row>
    <row r="60" spans="1:13" ht="25.5" hidden="1" x14ac:dyDescent="0.2">
      <c r="A60" s="19">
        <v>51</v>
      </c>
      <c r="B60" s="19" t="s">
        <v>16</v>
      </c>
      <c r="C60" s="19"/>
      <c r="D60" s="19" t="s">
        <v>1207</v>
      </c>
      <c r="E60" s="19"/>
      <c r="F60" s="472" t="s">
        <v>1297</v>
      </c>
      <c r="G60" s="20" t="s">
        <v>1298</v>
      </c>
      <c r="H60" s="20"/>
      <c r="I60" s="20" t="s">
        <v>1217</v>
      </c>
      <c r="J60" s="20"/>
      <c r="K60" s="392"/>
      <c r="L60" s="392"/>
      <c r="M60" s="19">
        <v>100</v>
      </c>
    </row>
    <row r="61" spans="1:13" ht="51" hidden="1" x14ac:dyDescent="0.2">
      <c r="A61" s="19">
        <v>52</v>
      </c>
      <c r="B61" s="19" t="s">
        <v>15</v>
      </c>
      <c r="C61" s="19"/>
      <c r="D61" s="19" t="s">
        <v>1207</v>
      </c>
      <c r="E61" s="19"/>
      <c r="F61" s="472" t="s">
        <v>1299</v>
      </c>
      <c r="G61" s="20" t="s">
        <v>1300</v>
      </c>
      <c r="H61" s="20"/>
      <c r="I61" s="20" t="s">
        <v>1210</v>
      </c>
      <c r="J61" s="20"/>
      <c r="K61" s="392"/>
      <c r="L61" s="392"/>
      <c r="M61" s="19">
        <v>100</v>
      </c>
    </row>
    <row r="62" spans="1:13" hidden="1" x14ac:dyDescent="0.2">
      <c r="A62" s="19">
        <v>53</v>
      </c>
      <c r="B62" s="19" t="s">
        <v>1168</v>
      </c>
      <c r="C62" s="19"/>
      <c r="D62" s="19" t="s">
        <v>1218</v>
      </c>
      <c r="E62" s="19"/>
      <c r="F62" s="472" t="s">
        <v>1301</v>
      </c>
      <c r="G62" s="20" t="s">
        <v>1302</v>
      </c>
      <c r="H62" s="20"/>
      <c r="I62" s="20" t="s">
        <v>296</v>
      </c>
      <c r="J62" s="20"/>
      <c r="K62" s="392"/>
      <c r="L62" s="392"/>
      <c r="M62" s="19">
        <v>50</v>
      </c>
    </row>
    <row r="63" spans="1:13" ht="38.25" hidden="1" x14ac:dyDescent="0.2">
      <c r="A63" s="19">
        <v>54</v>
      </c>
      <c r="B63" s="19" t="s">
        <v>16</v>
      </c>
      <c r="C63" s="19"/>
      <c r="D63" s="19" t="s">
        <v>1218</v>
      </c>
      <c r="E63" s="19"/>
      <c r="F63" s="472" t="s">
        <v>1303</v>
      </c>
      <c r="G63" s="20" t="s">
        <v>1304</v>
      </c>
      <c r="H63" s="20"/>
      <c r="I63" s="20" t="s">
        <v>1221</v>
      </c>
      <c r="J63" s="20"/>
      <c r="K63" s="392"/>
      <c r="L63" s="392"/>
      <c r="M63" s="19">
        <v>150</v>
      </c>
    </row>
    <row r="64" spans="1:13" ht="15.75" hidden="1" x14ac:dyDescent="0.2">
      <c r="J64" s="395" t="s">
        <v>20</v>
      </c>
      <c r="K64" s="396"/>
      <c r="L64" s="396"/>
      <c r="M64" s="397">
        <f>SUM(M10:M63)</f>
        <v>44293</v>
      </c>
    </row>
  </sheetData>
  <autoFilter ref="A9:M64">
    <filterColumn colId="1">
      <filters>
        <filter val="Technická pomoc"/>
      </filters>
    </filterColumn>
  </autoFilter>
  <mergeCells count="2">
    <mergeCell ref="A2:F2"/>
    <mergeCell ref="A5:A7"/>
  </mergeCells>
  <pageMargins left="0.7" right="0.7" top="0.78740157499999996" bottom="0.78740157499999996" header="0.3" footer="0.3"/>
  <pageSetup paperSize="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7"/>
  <sheetViews>
    <sheetView workbookViewId="0">
      <selection activeCell="A7" sqref="A7"/>
    </sheetView>
  </sheetViews>
  <sheetFormatPr defaultColWidth="8.7109375" defaultRowHeight="15.75" x14ac:dyDescent="0.25"/>
  <cols>
    <col min="1" max="1" width="85.140625" style="308" customWidth="1"/>
    <col min="2" max="16384" width="8.7109375" style="71"/>
  </cols>
  <sheetData>
    <row r="2" spans="1:1" x14ac:dyDescent="0.25">
      <c r="A2" s="306" t="s">
        <v>1305</v>
      </c>
    </row>
    <row r="3" spans="1:1" x14ac:dyDescent="0.25">
      <c r="A3" s="306"/>
    </row>
    <row r="4" spans="1:1" x14ac:dyDescent="0.25">
      <c r="A4" s="306"/>
    </row>
    <row r="5" spans="1:1" ht="45" x14ac:dyDescent="0.25">
      <c r="A5" s="306" t="s">
        <v>1306</v>
      </c>
    </row>
    <row r="6" spans="1:1" x14ac:dyDescent="0.25">
      <c r="A6" s="306"/>
    </row>
    <row r="7" spans="1:1" ht="45" x14ac:dyDescent="0.25">
      <c r="A7" s="307" t="s">
        <v>1307</v>
      </c>
    </row>
    <row r="8" spans="1:1" ht="30" x14ac:dyDescent="0.25">
      <c r="A8" s="307" t="s">
        <v>1308</v>
      </c>
    </row>
    <row r="9" spans="1:1" x14ac:dyDescent="0.25">
      <c r="A9" s="307" t="s">
        <v>1309</v>
      </c>
    </row>
    <row r="10" spans="1:1" x14ac:dyDescent="0.25">
      <c r="A10" s="306"/>
    </row>
    <row r="11" spans="1:1" x14ac:dyDescent="0.25">
      <c r="A11" s="306"/>
    </row>
    <row r="12" spans="1:1" x14ac:dyDescent="0.25">
      <c r="A12" s="306"/>
    </row>
    <row r="13" spans="1:1" x14ac:dyDescent="0.25">
      <c r="A13" s="306" t="s">
        <v>1310</v>
      </c>
    </row>
    <row r="14" spans="1:1" x14ac:dyDescent="0.25">
      <c r="A14" s="306"/>
    </row>
    <row r="15" spans="1:1" ht="45" x14ac:dyDescent="0.25">
      <c r="A15" s="307" t="s">
        <v>1311</v>
      </c>
    </row>
    <row r="16" spans="1:1" x14ac:dyDescent="0.25">
      <c r="A16" s="307" t="s">
        <v>1312</v>
      </c>
    </row>
    <row r="17" spans="1:1" ht="30" x14ac:dyDescent="0.25">
      <c r="A17" s="307" t="s">
        <v>1313</v>
      </c>
    </row>
  </sheetData>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J58"/>
  <sheetViews>
    <sheetView zoomScale="70" zoomScaleNormal="70" workbookViewId="0">
      <selection activeCell="C6" sqref="C6"/>
    </sheetView>
  </sheetViews>
  <sheetFormatPr defaultColWidth="8.7109375" defaultRowHeight="15" x14ac:dyDescent="0.25"/>
  <cols>
    <col min="1" max="2" width="27" style="260" customWidth="1"/>
    <col min="3" max="5" width="16" style="260" customWidth="1"/>
    <col min="6" max="6" width="11" style="261" customWidth="1"/>
    <col min="7" max="7" width="68.42578125" style="262" customWidth="1"/>
    <col min="8" max="8" width="14.140625" style="263" customWidth="1"/>
    <col min="9" max="9" width="49" style="262" customWidth="1"/>
    <col min="10" max="10" width="72.140625" style="262" customWidth="1"/>
    <col min="11" max="16384" width="8.7109375" style="260"/>
  </cols>
  <sheetData>
    <row r="1" spans="1:10" ht="9.75" customHeight="1" x14ac:dyDescent="0.25">
      <c r="E1" s="300">
        <f>SUM(E6:E58)</f>
        <v>8653</v>
      </c>
    </row>
    <row r="2" spans="1:10" ht="23.25" x14ac:dyDescent="0.35">
      <c r="A2" s="264" t="s">
        <v>1314</v>
      </c>
      <c r="B2" s="264"/>
    </row>
    <row r="3" spans="1:10" ht="21" x14ac:dyDescent="0.35">
      <c r="A3" s="265" t="s">
        <v>1315</v>
      </c>
      <c r="B3" s="265"/>
    </row>
    <row r="4" spans="1:10" x14ac:dyDescent="0.25">
      <c r="A4" s="575" t="s">
        <v>524</v>
      </c>
      <c r="B4" s="575"/>
      <c r="C4" s="575"/>
      <c r="D4" s="575"/>
      <c r="E4" s="575"/>
      <c r="F4" s="575"/>
      <c r="G4" s="575"/>
      <c r="H4" s="575"/>
      <c r="I4" s="575"/>
      <c r="J4" s="266"/>
    </row>
    <row r="5" spans="1:10" ht="60" x14ac:dyDescent="0.25">
      <c r="A5" s="267" t="s">
        <v>1316</v>
      </c>
      <c r="B5" s="267"/>
      <c r="C5" s="268" t="s">
        <v>1317</v>
      </c>
      <c r="D5" s="268"/>
      <c r="E5" s="268"/>
      <c r="F5" s="269" t="s">
        <v>1318</v>
      </c>
      <c r="G5" s="267" t="s">
        <v>1319</v>
      </c>
      <c r="H5" s="268" t="s">
        <v>1320</v>
      </c>
      <c r="I5" s="267" t="s">
        <v>1321</v>
      </c>
      <c r="J5" s="268" t="s">
        <v>1322</v>
      </c>
    </row>
    <row r="6" spans="1:10" ht="180" x14ac:dyDescent="0.25">
      <c r="A6" s="270" t="s">
        <v>485</v>
      </c>
      <c r="B6" s="270" t="s">
        <v>14</v>
      </c>
      <c r="C6" s="271" t="s">
        <v>1323</v>
      </c>
      <c r="D6" s="271" t="s">
        <v>156</v>
      </c>
      <c r="E6" s="272">
        <f>F6</f>
        <v>50</v>
      </c>
      <c r="F6" s="273">
        <v>50</v>
      </c>
      <c r="G6" s="274" t="s">
        <v>1324</v>
      </c>
      <c r="H6" s="275" t="s">
        <v>1325</v>
      </c>
      <c r="I6" s="276" t="s">
        <v>1326</v>
      </c>
      <c r="J6" s="277" t="s">
        <v>1327</v>
      </c>
    </row>
    <row r="7" spans="1:10" ht="120" x14ac:dyDescent="0.25">
      <c r="A7" s="270" t="s">
        <v>482</v>
      </c>
      <c r="B7" s="270" t="s">
        <v>1328</v>
      </c>
      <c r="C7" s="271" t="s">
        <v>1329</v>
      </c>
      <c r="D7" s="271" t="s">
        <v>156</v>
      </c>
      <c r="E7" s="272">
        <f t="shared" ref="E7:E9" si="0">F7</f>
        <v>60</v>
      </c>
      <c r="F7" s="273">
        <v>60</v>
      </c>
      <c r="G7" s="274" t="s">
        <v>1330</v>
      </c>
      <c r="H7" s="275" t="s">
        <v>1325</v>
      </c>
      <c r="I7" s="276" t="s">
        <v>483</v>
      </c>
      <c r="J7" s="277" t="s">
        <v>1327</v>
      </c>
    </row>
    <row r="8" spans="1:10" ht="90" x14ac:dyDescent="0.25">
      <c r="A8" s="270" t="s">
        <v>479</v>
      </c>
      <c r="B8" s="270" t="s">
        <v>1328</v>
      </c>
      <c r="C8" s="271" t="s">
        <v>1329</v>
      </c>
      <c r="D8" s="271" t="s">
        <v>156</v>
      </c>
      <c r="E8" s="272">
        <f t="shared" si="0"/>
        <v>70</v>
      </c>
      <c r="F8" s="273">
        <v>70</v>
      </c>
      <c r="G8" s="274" t="s">
        <v>1331</v>
      </c>
      <c r="H8" s="275" t="s">
        <v>1325</v>
      </c>
      <c r="I8" s="276" t="s">
        <v>480</v>
      </c>
      <c r="J8" s="277" t="s">
        <v>1327</v>
      </c>
    </row>
    <row r="9" spans="1:10" ht="150" x14ac:dyDescent="0.25">
      <c r="A9" s="270" t="s">
        <v>477</v>
      </c>
      <c r="B9" s="270" t="s">
        <v>12</v>
      </c>
      <c r="C9" s="271" t="s">
        <v>1332</v>
      </c>
      <c r="D9" s="271" t="s">
        <v>156</v>
      </c>
      <c r="E9" s="272">
        <f t="shared" si="0"/>
        <v>737</v>
      </c>
      <c r="F9" s="273">
        <v>737</v>
      </c>
      <c r="G9" s="274" t="s">
        <v>1333</v>
      </c>
      <c r="H9" s="275" t="s">
        <v>1325</v>
      </c>
      <c r="I9" s="276" t="s">
        <v>1334</v>
      </c>
      <c r="J9" s="277" t="s">
        <v>1327</v>
      </c>
    </row>
    <row r="10" spans="1:10" ht="105" hidden="1" x14ac:dyDescent="0.25">
      <c r="A10" s="270" t="s">
        <v>1335</v>
      </c>
      <c r="B10" s="270" t="s">
        <v>12</v>
      </c>
      <c r="C10" s="278" t="s">
        <v>1336</v>
      </c>
      <c r="D10" s="278" t="s">
        <v>150</v>
      </c>
      <c r="E10" s="278"/>
      <c r="F10" s="273">
        <v>795</v>
      </c>
      <c r="G10" s="274" t="s">
        <v>1337</v>
      </c>
      <c r="H10" s="275" t="s">
        <v>1325</v>
      </c>
      <c r="I10" s="276" t="s">
        <v>1338</v>
      </c>
      <c r="J10" s="277" t="s">
        <v>1327</v>
      </c>
    </row>
    <row r="11" spans="1:10" ht="120" x14ac:dyDescent="0.25">
      <c r="A11" s="270" t="s">
        <v>472</v>
      </c>
      <c r="B11" s="270" t="s">
        <v>1328</v>
      </c>
      <c r="C11" s="271" t="s">
        <v>1339</v>
      </c>
      <c r="D11" s="271" t="s">
        <v>74</v>
      </c>
      <c r="E11" s="272">
        <f t="shared" ref="E11:E12" si="1">F11</f>
        <v>190</v>
      </c>
      <c r="F11" s="273">
        <v>190</v>
      </c>
      <c r="G11" s="274" t="s">
        <v>1340</v>
      </c>
      <c r="H11" s="275" t="s">
        <v>1325</v>
      </c>
      <c r="I11" s="276" t="s">
        <v>473</v>
      </c>
      <c r="J11" s="277" t="s">
        <v>1327</v>
      </c>
    </row>
    <row r="12" spans="1:10" ht="135" x14ac:dyDescent="0.25">
      <c r="A12" s="270" t="s">
        <v>469</v>
      </c>
      <c r="B12" s="270" t="s">
        <v>1328</v>
      </c>
      <c r="C12" s="271" t="s">
        <v>1341</v>
      </c>
      <c r="D12" s="271" t="s">
        <v>74</v>
      </c>
      <c r="E12" s="272">
        <f t="shared" si="1"/>
        <v>420</v>
      </c>
      <c r="F12" s="273">
        <v>420</v>
      </c>
      <c r="G12" s="274" t="s">
        <v>1342</v>
      </c>
      <c r="H12" s="275" t="s">
        <v>1325</v>
      </c>
      <c r="I12" s="276" t="s">
        <v>470</v>
      </c>
      <c r="J12" s="277" t="s">
        <v>1327</v>
      </c>
    </row>
    <row r="13" spans="1:10" ht="108" hidden="1" customHeight="1" x14ac:dyDescent="0.25">
      <c r="A13" s="270" t="s">
        <v>467</v>
      </c>
      <c r="B13" s="270" t="s">
        <v>12</v>
      </c>
      <c r="C13" s="278" t="s">
        <v>1343</v>
      </c>
      <c r="D13" s="278" t="s">
        <v>150</v>
      </c>
      <c r="E13" s="278"/>
      <c r="F13" s="273">
        <v>3500</v>
      </c>
      <c r="G13" s="274" t="s">
        <v>1344</v>
      </c>
      <c r="H13" s="275" t="s">
        <v>1325</v>
      </c>
      <c r="I13" s="276" t="s">
        <v>1345</v>
      </c>
      <c r="J13" s="277" t="s">
        <v>1327</v>
      </c>
    </row>
    <row r="14" spans="1:10" ht="165" x14ac:dyDescent="0.25">
      <c r="A14" s="270" t="s">
        <v>1346</v>
      </c>
      <c r="B14" s="270" t="s">
        <v>14</v>
      </c>
      <c r="C14" s="271" t="s">
        <v>1347</v>
      </c>
      <c r="D14" s="271" t="s">
        <v>1348</v>
      </c>
      <c r="E14" s="272">
        <f>F14</f>
        <v>600</v>
      </c>
      <c r="F14" s="273">
        <v>600</v>
      </c>
      <c r="G14" s="274" t="s">
        <v>1349</v>
      </c>
      <c r="H14" s="275" t="s">
        <v>1325</v>
      </c>
      <c r="I14" s="276" t="s">
        <v>1350</v>
      </c>
      <c r="J14" s="277" t="s">
        <v>1327</v>
      </c>
    </row>
    <row r="15" spans="1:10" ht="108" hidden="1" customHeight="1" x14ac:dyDescent="0.25">
      <c r="A15" s="270" t="s">
        <v>461</v>
      </c>
      <c r="B15" s="270" t="s">
        <v>12</v>
      </c>
      <c r="C15" s="278" t="s">
        <v>1351</v>
      </c>
      <c r="D15" s="278" t="s">
        <v>150</v>
      </c>
      <c r="E15" s="278"/>
      <c r="F15" s="273">
        <v>3500</v>
      </c>
      <c r="G15" s="274" t="s">
        <v>1352</v>
      </c>
      <c r="H15" s="279" t="s">
        <v>1353</v>
      </c>
      <c r="I15" s="276" t="s">
        <v>1354</v>
      </c>
      <c r="J15" s="277" t="s">
        <v>1327</v>
      </c>
    </row>
    <row r="16" spans="1:10" ht="108" hidden="1" customHeight="1" x14ac:dyDescent="0.25">
      <c r="A16" s="270" t="s">
        <v>1355</v>
      </c>
      <c r="B16" s="270" t="s">
        <v>12</v>
      </c>
      <c r="C16" s="278" t="s">
        <v>1356</v>
      </c>
      <c r="D16" s="278" t="s">
        <v>150</v>
      </c>
      <c r="E16" s="278"/>
      <c r="F16" s="273">
        <v>221</v>
      </c>
      <c r="G16" s="274" t="s">
        <v>1357</v>
      </c>
      <c r="H16" s="275" t="s">
        <v>1325</v>
      </c>
      <c r="I16" s="276" t="s">
        <v>1358</v>
      </c>
      <c r="J16" s="277" t="s">
        <v>1327</v>
      </c>
    </row>
    <row r="17" spans="1:10" ht="135" hidden="1" x14ac:dyDescent="0.25">
      <c r="A17" s="270" t="s">
        <v>454</v>
      </c>
      <c r="B17" s="270" t="s">
        <v>1328</v>
      </c>
      <c r="C17" s="278" t="s">
        <v>1359</v>
      </c>
      <c r="D17" s="278" t="s">
        <v>150</v>
      </c>
      <c r="E17" s="278"/>
      <c r="F17" s="273">
        <v>949</v>
      </c>
      <c r="G17" s="274" t="s">
        <v>1360</v>
      </c>
      <c r="H17" s="275" t="s">
        <v>1325</v>
      </c>
      <c r="I17" s="276" t="s">
        <v>455</v>
      </c>
      <c r="J17" s="277" t="s">
        <v>1327</v>
      </c>
    </row>
    <row r="18" spans="1:10" ht="135" x14ac:dyDescent="0.25">
      <c r="A18" s="270" t="s">
        <v>451</v>
      </c>
      <c r="B18" s="270" t="s">
        <v>1328</v>
      </c>
      <c r="C18" s="271" t="s">
        <v>1361</v>
      </c>
      <c r="D18" s="271" t="s">
        <v>74</v>
      </c>
      <c r="E18" s="272">
        <f>F18</f>
        <v>106</v>
      </c>
      <c r="F18" s="273">
        <v>106</v>
      </c>
      <c r="G18" s="274" t="s">
        <v>1362</v>
      </c>
      <c r="H18" s="275" t="s">
        <v>1325</v>
      </c>
      <c r="I18" s="276" t="s">
        <v>1363</v>
      </c>
      <c r="J18" s="277" t="s">
        <v>1327</v>
      </c>
    </row>
    <row r="19" spans="1:10" ht="150" hidden="1" x14ac:dyDescent="0.25">
      <c r="A19" s="270" t="s">
        <v>447</v>
      </c>
      <c r="B19" s="270" t="s">
        <v>1328</v>
      </c>
      <c r="C19" s="278" t="s">
        <v>1364</v>
      </c>
      <c r="D19" s="278" t="s">
        <v>150</v>
      </c>
      <c r="E19" s="278"/>
      <c r="F19" s="273">
        <v>1530</v>
      </c>
      <c r="G19" s="274" t="s">
        <v>1365</v>
      </c>
      <c r="H19" s="275" t="s">
        <v>1325</v>
      </c>
      <c r="I19" s="276" t="s">
        <v>1366</v>
      </c>
      <c r="J19" s="277" t="s">
        <v>1327</v>
      </c>
    </row>
    <row r="20" spans="1:10" ht="120" hidden="1" x14ac:dyDescent="0.25">
      <c r="A20" s="270" t="s">
        <v>1367</v>
      </c>
      <c r="B20" s="270" t="s">
        <v>12</v>
      </c>
      <c r="C20" s="278" t="s">
        <v>1356</v>
      </c>
      <c r="D20" s="278" t="s">
        <v>150</v>
      </c>
      <c r="E20" s="278"/>
      <c r="F20" s="273">
        <v>3500</v>
      </c>
      <c r="G20" s="274" t="s">
        <v>1368</v>
      </c>
      <c r="H20" s="275" t="s">
        <v>1369</v>
      </c>
      <c r="I20" s="276" t="s">
        <v>446</v>
      </c>
      <c r="J20" s="277" t="s">
        <v>1327</v>
      </c>
    </row>
    <row r="21" spans="1:10" ht="108" customHeight="1" x14ac:dyDescent="0.25">
      <c r="A21" s="270" t="s">
        <v>442</v>
      </c>
      <c r="B21" s="270" t="s">
        <v>1328</v>
      </c>
      <c r="C21" s="271" t="s">
        <v>1370</v>
      </c>
      <c r="D21" s="271" t="s">
        <v>74</v>
      </c>
      <c r="E21" s="272">
        <f>F21</f>
        <v>25</v>
      </c>
      <c r="F21" s="273">
        <v>25</v>
      </c>
      <c r="G21" s="274" t="s">
        <v>1371</v>
      </c>
      <c r="H21" s="275" t="s">
        <v>1369</v>
      </c>
      <c r="I21" s="276" t="s">
        <v>443</v>
      </c>
      <c r="J21" s="277" t="s">
        <v>1327</v>
      </c>
    </row>
    <row r="22" spans="1:10" ht="165" hidden="1" x14ac:dyDescent="0.25">
      <c r="A22" s="270" t="s">
        <v>438</v>
      </c>
      <c r="B22" s="270" t="s">
        <v>1328</v>
      </c>
      <c r="C22" s="278" t="s">
        <v>1372</v>
      </c>
      <c r="D22" s="278" t="s">
        <v>150</v>
      </c>
      <c r="E22" s="278"/>
      <c r="F22" s="273">
        <v>12000</v>
      </c>
      <c r="G22" s="274" t="s">
        <v>1373</v>
      </c>
      <c r="H22" s="275" t="s">
        <v>1369</v>
      </c>
      <c r="I22" s="276" t="s">
        <v>439</v>
      </c>
      <c r="J22" s="277" t="s">
        <v>1327</v>
      </c>
    </row>
    <row r="23" spans="1:10" ht="108" hidden="1" customHeight="1" x14ac:dyDescent="0.25">
      <c r="A23" s="270" t="s">
        <v>434</v>
      </c>
      <c r="B23" s="270" t="s">
        <v>12</v>
      </c>
      <c r="C23" s="278" t="s">
        <v>1374</v>
      </c>
      <c r="D23" s="278" t="s">
        <v>150</v>
      </c>
      <c r="E23" s="278"/>
      <c r="F23" s="273">
        <v>795</v>
      </c>
      <c r="G23" s="274" t="s">
        <v>1375</v>
      </c>
      <c r="H23" s="275" t="s">
        <v>1369</v>
      </c>
      <c r="I23" s="276" t="s">
        <v>1376</v>
      </c>
      <c r="J23" s="277" t="s">
        <v>1327</v>
      </c>
    </row>
    <row r="24" spans="1:10" ht="108" hidden="1" customHeight="1" x14ac:dyDescent="0.25">
      <c r="A24" s="270" t="s">
        <v>1377</v>
      </c>
      <c r="B24" s="270" t="s">
        <v>12</v>
      </c>
      <c r="C24" s="280" t="s">
        <v>1076</v>
      </c>
      <c r="D24" s="278" t="s">
        <v>1076</v>
      </c>
      <c r="E24" s="278"/>
      <c r="F24" s="273" t="s">
        <v>1378</v>
      </c>
      <c r="G24" s="274" t="s">
        <v>1379</v>
      </c>
      <c r="H24" s="275" t="s">
        <v>1380</v>
      </c>
      <c r="I24" s="276" t="s">
        <v>1381</v>
      </c>
      <c r="J24" s="277"/>
    </row>
    <row r="25" spans="1:10" ht="135" hidden="1" x14ac:dyDescent="0.25">
      <c r="A25" s="281" t="s">
        <v>1382</v>
      </c>
      <c r="B25" s="281" t="s">
        <v>12</v>
      </c>
      <c r="C25" s="280" t="s">
        <v>1076</v>
      </c>
      <c r="D25" s="278" t="s">
        <v>1076</v>
      </c>
      <c r="E25" s="278"/>
      <c r="F25" s="273" t="s">
        <v>1383</v>
      </c>
      <c r="G25" s="274" t="s">
        <v>1384</v>
      </c>
      <c r="H25" s="282" t="s">
        <v>1380</v>
      </c>
      <c r="I25" s="276" t="s">
        <v>1385</v>
      </c>
      <c r="J25" s="277"/>
    </row>
    <row r="26" spans="1:10" ht="135" hidden="1" x14ac:dyDescent="0.25">
      <c r="A26" s="281" t="s">
        <v>1386</v>
      </c>
      <c r="B26" s="281" t="s">
        <v>12</v>
      </c>
      <c r="C26" s="280" t="s">
        <v>1076</v>
      </c>
      <c r="D26" s="278" t="s">
        <v>1076</v>
      </c>
      <c r="E26" s="278"/>
      <c r="F26" s="273">
        <v>500</v>
      </c>
      <c r="G26" s="274" t="s">
        <v>1387</v>
      </c>
      <c r="H26" s="282" t="s">
        <v>1380</v>
      </c>
      <c r="I26" s="276" t="s">
        <v>1385</v>
      </c>
      <c r="J26" s="277"/>
    </row>
    <row r="27" spans="1:10" ht="60" hidden="1" x14ac:dyDescent="0.25">
      <c r="A27" s="281" t="s">
        <v>1388</v>
      </c>
      <c r="B27" s="281" t="s">
        <v>12</v>
      </c>
      <c r="C27" s="283" t="s">
        <v>169</v>
      </c>
      <c r="D27" s="284" t="s">
        <v>169</v>
      </c>
      <c r="E27" s="284"/>
      <c r="F27" s="285">
        <v>2500</v>
      </c>
      <c r="G27" s="286" t="s">
        <v>1389</v>
      </c>
      <c r="H27" s="282">
        <v>10</v>
      </c>
      <c r="I27" s="287" t="s">
        <v>1390</v>
      </c>
      <c r="J27" s="276" t="s">
        <v>1391</v>
      </c>
    </row>
    <row r="28" spans="1:10" ht="45" hidden="1" x14ac:dyDescent="0.25">
      <c r="A28" s="281" t="s">
        <v>1392</v>
      </c>
      <c r="B28" s="281" t="s">
        <v>1328</v>
      </c>
      <c r="C28" s="283" t="s">
        <v>169</v>
      </c>
      <c r="D28" s="284" t="s">
        <v>169</v>
      </c>
      <c r="E28" s="284"/>
      <c r="F28" s="285">
        <v>4000</v>
      </c>
      <c r="G28" s="286" t="s">
        <v>1393</v>
      </c>
      <c r="H28" s="282">
        <v>20</v>
      </c>
      <c r="I28" s="287" t="s">
        <v>1394</v>
      </c>
      <c r="J28" s="277" t="s">
        <v>1395</v>
      </c>
    </row>
    <row r="29" spans="1:10" ht="30" x14ac:dyDescent="0.25">
      <c r="A29" s="281" t="s">
        <v>1396</v>
      </c>
      <c r="B29" s="281" t="s">
        <v>1328</v>
      </c>
      <c r="C29" s="288" t="s">
        <v>156</v>
      </c>
      <c r="D29" s="271" t="s">
        <v>156</v>
      </c>
      <c r="E29" s="272">
        <f>F29</f>
        <v>1000</v>
      </c>
      <c r="F29" s="285">
        <v>1000</v>
      </c>
      <c r="G29" s="286" t="s">
        <v>1397</v>
      </c>
      <c r="H29" s="282">
        <v>5</v>
      </c>
      <c r="I29" s="287" t="s">
        <v>1398</v>
      </c>
      <c r="J29" s="276" t="s">
        <v>1399</v>
      </c>
    </row>
    <row r="30" spans="1:10" ht="30" hidden="1" x14ac:dyDescent="0.25">
      <c r="A30" s="281" t="s">
        <v>1400</v>
      </c>
      <c r="B30" s="281" t="s">
        <v>1328</v>
      </c>
      <c r="C30" s="280" t="s">
        <v>1076</v>
      </c>
      <c r="D30" s="278" t="s">
        <v>1076</v>
      </c>
      <c r="E30" s="278"/>
      <c r="F30" s="285" t="s">
        <v>1401</v>
      </c>
      <c r="G30" s="286" t="s">
        <v>1402</v>
      </c>
      <c r="H30" s="282">
        <v>50</v>
      </c>
      <c r="I30" s="287" t="s">
        <v>1403</v>
      </c>
      <c r="J30" s="276" t="s">
        <v>1399</v>
      </c>
    </row>
    <row r="31" spans="1:10" ht="90" hidden="1" x14ac:dyDescent="0.25">
      <c r="A31" s="281" t="s">
        <v>1404</v>
      </c>
      <c r="B31" s="281" t="s">
        <v>12</v>
      </c>
      <c r="C31" s="283" t="s">
        <v>169</v>
      </c>
      <c r="D31" s="284" t="s">
        <v>169</v>
      </c>
      <c r="E31" s="284"/>
      <c r="F31" s="289" t="s">
        <v>1405</v>
      </c>
      <c r="G31" s="286" t="s">
        <v>1406</v>
      </c>
      <c r="H31" s="282">
        <v>5</v>
      </c>
      <c r="I31" s="287" t="s">
        <v>1407</v>
      </c>
      <c r="J31" s="276"/>
    </row>
    <row r="32" spans="1:10" ht="75" hidden="1" x14ac:dyDescent="0.25">
      <c r="A32" s="281" t="s">
        <v>1408</v>
      </c>
      <c r="B32" s="281" t="s">
        <v>12</v>
      </c>
      <c r="C32" s="280" t="s">
        <v>1076</v>
      </c>
      <c r="D32" s="278" t="s">
        <v>1076</v>
      </c>
      <c r="E32" s="278"/>
      <c r="F32" s="285">
        <v>1000</v>
      </c>
      <c r="G32" s="286" t="s">
        <v>1409</v>
      </c>
      <c r="H32" s="282">
        <v>4</v>
      </c>
      <c r="I32" s="287" t="s">
        <v>1410</v>
      </c>
      <c r="J32" s="277"/>
    </row>
    <row r="33" spans="1:10" ht="45" hidden="1" x14ac:dyDescent="0.25">
      <c r="A33" s="270" t="s">
        <v>1411</v>
      </c>
      <c r="B33" s="270" t="s">
        <v>12</v>
      </c>
      <c r="C33" s="280" t="s">
        <v>1076</v>
      </c>
      <c r="D33" s="278" t="s">
        <v>1076</v>
      </c>
      <c r="E33" s="278"/>
      <c r="F33" s="285">
        <v>1000</v>
      </c>
      <c r="G33" s="286" t="s">
        <v>1412</v>
      </c>
      <c r="H33" s="282" t="s">
        <v>1380</v>
      </c>
      <c r="I33" s="287" t="s">
        <v>1413</v>
      </c>
      <c r="J33" s="276"/>
    </row>
    <row r="34" spans="1:10" ht="43.5" hidden="1" customHeight="1" x14ac:dyDescent="0.25">
      <c r="A34" s="281" t="s">
        <v>1414</v>
      </c>
      <c r="B34" s="281" t="s">
        <v>14</v>
      </c>
      <c r="C34" s="283" t="s">
        <v>169</v>
      </c>
      <c r="D34" s="284" t="s">
        <v>169</v>
      </c>
      <c r="E34" s="284"/>
      <c r="F34" s="273">
        <v>900</v>
      </c>
      <c r="G34" s="274" t="s">
        <v>143</v>
      </c>
      <c r="H34" s="275">
        <v>100</v>
      </c>
      <c r="I34" s="277" t="s">
        <v>1415</v>
      </c>
      <c r="J34" s="276"/>
    </row>
    <row r="35" spans="1:10" ht="45" hidden="1" x14ac:dyDescent="0.25">
      <c r="A35" s="281" t="s">
        <v>1416</v>
      </c>
      <c r="B35" s="281" t="s">
        <v>14</v>
      </c>
      <c r="C35" s="283" t="s">
        <v>169</v>
      </c>
      <c r="D35" s="284" t="s">
        <v>169</v>
      </c>
      <c r="E35" s="284"/>
      <c r="F35" s="273">
        <v>200</v>
      </c>
      <c r="G35" s="274" t="s">
        <v>1417</v>
      </c>
      <c r="H35" s="275">
        <v>100</v>
      </c>
      <c r="I35" s="277"/>
      <c r="J35" s="277"/>
    </row>
    <row r="36" spans="1:10" ht="75" hidden="1" x14ac:dyDescent="0.25">
      <c r="A36" s="281" t="s">
        <v>1418</v>
      </c>
      <c r="B36" s="281" t="s">
        <v>12</v>
      </c>
      <c r="C36" s="280" t="s">
        <v>1076</v>
      </c>
      <c r="D36" s="278" t="s">
        <v>1076</v>
      </c>
      <c r="E36" s="278"/>
      <c r="F36" s="285">
        <v>10000</v>
      </c>
      <c r="G36" s="286" t="s">
        <v>1419</v>
      </c>
      <c r="H36" s="282">
        <v>30</v>
      </c>
      <c r="I36" s="287" t="s">
        <v>1420</v>
      </c>
      <c r="J36" s="276"/>
    </row>
    <row r="37" spans="1:10" ht="60" x14ac:dyDescent="0.25">
      <c r="A37" s="270" t="s">
        <v>1421</v>
      </c>
      <c r="B37" s="270"/>
      <c r="C37" s="288" t="s">
        <v>156</v>
      </c>
      <c r="D37" s="271" t="s">
        <v>156</v>
      </c>
      <c r="E37" s="272">
        <f>F37</f>
        <v>220</v>
      </c>
      <c r="F37" s="273">
        <v>220</v>
      </c>
      <c r="G37" s="286" t="s">
        <v>139</v>
      </c>
      <c r="H37" s="275">
        <v>30</v>
      </c>
      <c r="I37" s="286" t="s">
        <v>1422</v>
      </c>
      <c r="J37" s="277"/>
    </row>
    <row r="38" spans="1:10" ht="68.099999999999994" hidden="1" customHeight="1" x14ac:dyDescent="0.25">
      <c r="A38" s="281" t="s">
        <v>1423</v>
      </c>
      <c r="B38" s="281" t="s">
        <v>1424</v>
      </c>
      <c r="C38" s="280" t="s">
        <v>1076</v>
      </c>
      <c r="D38" s="278" t="s">
        <v>1076</v>
      </c>
      <c r="E38" s="278"/>
      <c r="F38" s="273">
        <v>500</v>
      </c>
      <c r="G38" s="276" t="s">
        <v>1425</v>
      </c>
      <c r="H38" s="275">
        <v>50</v>
      </c>
      <c r="I38" s="277" t="s">
        <v>1426</v>
      </c>
      <c r="J38" s="277"/>
    </row>
    <row r="39" spans="1:10" ht="45" x14ac:dyDescent="0.25">
      <c r="A39" s="270" t="s">
        <v>1427</v>
      </c>
      <c r="B39" s="270" t="s">
        <v>14</v>
      </c>
      <c r="C39" s="288" t="s">
        <v>156</v>
      </c>
      <c r="D39" s="271" t="s">
        <v>156</v>
      </c>
      <c r="E39" s="272">
        <f t="shared" ref="E39:E40" si="2">F39</f>
        <v>1000</v>
      </c>
      <c r="F39" s="273">
        <v>1000</v>
      </c>
      <c r="G39" s="276" t="s">
        <v>1428</v>
      </c>
      <c r="H39" s="275">
        <v>100</v>
      </c>
      <c r="I39" s="276" t="s">
        <v>1429</v>
      </c>
      <c r="J39" s="277"/>
    </row>
    <row r="40" spans="1:10" ht="45" x14ac:dyDescent="0.25">
      <c r="A40" s="281" t="s">
        <v>414</v>
      </c>
      <c r="B40" s="281"/>
      <c r="C40" s="288" t="s">
        <v>156</v>
      </c>
      <c r="D40" s="271" t="s">
        <v>156</v>
      </c>
      <c r="E40" s="272">
        <f t="shared" si="2"/>
        <v>1500</v>
      </c>
      <c r="F40" s="273">
        <v>1500</v>
      </c>
      <c r="G40" s="276" t="s">
        <v>739</v>
      </c>
      <c r="H40" s="275">
        <v>11</v>
      </c>
      <c r="I40" s="276" t="s">
        <v>1430</v>
      </c>
      <c r="J40" s="277"/>
    </row>
    <row r="41" spans="1:10" ht="60" hidden="1" x14ac:dyDescent="0.25">
      <c r="A41" s="270" t="s">
        <v>146</v>
      </c>
      <c r="B41" s="270"/>
      <c r="C41" s="283" t="s">
        <v>169</v>
      </c>
      <c r="D41" s="284" t="s">
        <v>169</v>
      </c>
      <c r="E41" s="284"/>
      <c r="F41" s="273">
        <v>100</v>
      </c>
      <c r="G41" s="276" t="s">
        <v>1431</v>
      </c>
      <c r="H41" s="275">
        <v>10</v>
      </c>
      <c r="I41" s="277" t="s">
        <v>1432</v>
      </c>
      <c r="J41" s="277"/>
    </row>
    <row r="42" spans="1:10" ht="60" hidden="1" x14ac:dyDescent="0.25">
      <c r="A42" s="270" t="s">
        <v>1433</v>
      </c>
      <c r="B42" s="270"/>
      <c r="C42" s="280" t="s">
        <v>1076</v>
      </c>
      <c r="D42" s="278" t="s">
        <v>1076</v>
      </c>
      <c r="E42" s="278"/>
      <c r="F42" s="273">
        <v>5000</v>
      </c>
      <c r="G42" s="276" t="s">
        <v>1434</v>
      </c>
      <c r="H42" s="275">
        <v>100</v>
      </c>
      <c r="I42" s="276" t="s">
        <v>419</v>
      </c>
      <c r="J42" s="277"/>
    </row>
    <row r="43" spans="1:10" ht="60" hidden="1" x14ac:dyDescent="0.25">
      <c r="A43" s="270" t="s">
        <v>412</v>
      </c>
      <c r="B43" s="270"/>
      <c r="C43" s="280" t="s">
        <v>1076</v>
      </c>
      <c r="D43" s="278" t="s">
        <v>1076</v>
      </c>
      <c r="E43" s="278"/>
      <c r="F43" s="273">
        <v>2500</v>
      </c>
      <c r="G43" s="276" t="s">
        <v>737</v>
      </c>
      <c r="H43" s="275">
        <v>100</v>
      </c>
      <c r="I43" s="276" t="s">
        <v>1435</v>
      </c>
      <c r="J43" s="277"/>
    </row>
    <row r="44" spans="1:10" ht="60" x14ac:dyDescent="0.25">
      <c r="A44" s="270" t="s">
        <v>134</v>
      </c>
      <c r="B44" s="270"/>
      <c r="C44" s="288" t="s">
        <v>156</v>
      </c>
      <c r="D44" s="271" t="s">
        <v>156</v>
      </c>
      <c r="E44" s="272">
        <f>F44</f>
        <v>250</v>
      </c>
      <c r="F44" s="273">
        <v>250</v>
      </c>
      <c r="G44" s="276" t="s">
        <v>1436</v>
      </c>
      <c r="H44" s="275">
        <v>15</v>
      </c>
      <c r="I44" s="277" t="s">
        <v>1437</v>
      </c>
      <c r="J44" s="277"/>
    </row>
    <row r="45" spans="1:10" ht="69.95" hidden="1" customHeight="1" x14ac:dyDescent="0.25">
      <c r="A45" s="270" t="s">
        <v>1438</v>
      </c>
      <c r="B45" s="270"/>
      <c r="C45" s="280" t="s">
        <v>1076</v>
      </c>
      <c r="D45" s="278" t="s">
        <v>1076</v>
      </c>
      <c r="E45" s="278"/>
      <c r="F45" s="273">
        <v>25</v>
      </c>
      <c r="G45" s="276" t="s">
        <v>1439</v>
      </c>
      <c r="H45" s="275">
        <v>10</v>
      </c>
      <c r="I45" s="290" t="s">
        <v>1440</v>
      </c>
      <c r="J45" s="277"/>
    </row>
    <row r="46" spans="1:10" ht="171" hidden="1" x14ac:dyDescent="0.25">
      <c r="A46" s="270" t="s">
        <v>1441</v>
      </c>
      <c r="B46" s="270"/>
      <c r="C46" s="278" t="s">
        <v>1076</v>
      </c>
      <c r="D46" s="278" t="s">
        <v>1076</v>
      </c>
      <c r="E46" s="278"/>
      <c r="F46" s="291" t="s">
        <v>1442</v>
      </c>
      <c r="G46" s="276" t="s">
        <v>1443</v>
      </c>
      <c r="H46" s="279">
        <v>1700</v>
      </c>
      <c r="I46" s="292" t="s">
        <v>1444</v>
      </c>
      <c r="J46" s="277"/>
    </row>
    <row r="47" spans="1:10" ht="142.5" hidden="1" x14ac:dyDescent="0.25">
      <c r="A47" s="270" t="s">
        <v>1445</v>
      </c>
      <c r="B47" s="270"/>
      <c r="C47" s="278" t="s">
        <v>1076</v>
      </c>
      <c r="D47" s="278" t="s">
        <v>1076</v>
      </c>
      <c r="E47" s="278"/>
      <c r="F47" s="291">
        <v>10000</v>
      </c>
      <c r="G47" s="276" t="s">
        <v>1446</v>
      </c>
      <c r="H47" s="279" t="s">
        <v>1447</v>
      </c>
      <c r="I47" s="292" t="s">
        <v>1448</v>
      </c>
      <c r="J47" s="277"/>
    </row>
    <row r="48" spans="1:10" ht="213.75" hidden="1" x14ac:dyDescent="0.25">
      <c r="A48" s="270" t="s">
        <v>380</v>
      </c>
      <c r="B48" s="270"/>
      <c r="C48" s="278" t="s">
        <v>169</v>
      </c>
      <c r="D48" s="278" t="s">
        <v>169</v>
      </c>
      <c r="E48" s="278"/>
      <c r="F48" s="291">
        <v>5000</v>
      </c>
      <c r="G48" s="276" t="s">
        <v>1449</v>
      </c>
      <c r="H48" s="279" t="s">
        <v>1450</v>
      </c>
      <c r="I48" s="292" t="s">
        <v>1451</v>
      </c>
      <c r="J48" s="277"/>
    </row>
    <row r="49" spans="1:10" ht="71.25" hidden="1" x14ac:dyDescent="0.25">
      <c r="A49" s="270" t="s">
        <v>367</v>
      </c>
      <c r="B49" s="270"/>
      <c r="C49" s="278" t="s">
        <v>169</v>
      </c>
      <c r="D49" s="278" t="s">
        <v>169</v>
      </c>
      <c r="E49" s="278"/>
      <c r="F49" s="291" t="s">
        <v>1452</v>
      </c>
      <c r="G49" s="276" t="s">
        <v>1453</v>
      </c>
      <c r="H49" s="279" t="s">
        <v>1454</v>
      </c>
      <c r="I49" s="292" t="s">
        <v>1455</v>
      </c>
      <c r="J49" s="277"/>
    </row>
    <row r="50" spans="1:10" ht="30" hidden="1" x14ac:dyDescent="0.25">
      <c r="A50" s="293" t="s">
        <v>1456</v>
      </c>
      <c r="B50" s="293"/>
      <c r="C50" s="294" t="s">
        <v>169</v>
      </c>
      <c r="D50" s="284" t="s">
        <v>169</v>
      </c>
      <c r="E50" s="284"/>
      <c r="F50" s="295">
        <v>2500</v>
      </c>
      <c r="G50" s="293" t="s">
        <v>1457</v>
      </c>
      <c r="H50" s="296">
        <v>30</v>
      </c>
      <c r="I50" s="293" t="s">
        <v>1458</v>
      </c>
      <c r="J50" s="277"/>
    </row>
    <row r="51" spans="1:10" ht="18.75" x14ac:dyDescent="0.25">
      <c r="A51" s="297" t="s">
        <v>1459</v>
      </c>
      <c r="B51" s="301"/>
    </row>
    <row r="52" spans="1:10" ht="261.75" customHeight="1" x14ac:dyDescent="0.25">
      <c r="A52" s="298" t="s">
        <v>399</v>
      </c>
      <c r="B52" s="298" t="s">
        <v>9</v>
      </c>
      <c r="C52" s="271" t="s">
        <v>156</v>
      </c>
      <c r="D52" s="271" t="s">
        <v>156</v>
      </c>
      <c r="E52" s="272">
        <f t="shared" ref="E52:E58" si="3">F52</f>
        <v>50</v>
      </c>
      <c r="F52" s="302">
        <v>50</v>
      </c>
      <c r="G52" s="286" t="s">
        <v>1460</v>
      </c>
      <c r="H52" s="286" t="s">
        <v>1461</v>
      </c>
      <c r="I52" s="286" t="s">
        <v>400</v>
      </c>
      <c r="J52" s="276"/>
    </row>
    <row r="53" spans="1:10" ht="150" x14ac:dyDescent="0.25">
      <c r="A53" s="270" t="s">
        <v>196</v>
      </c>
      <c r="B53" s="298" t="s">
        <v>9</v>
      </c>
      <c r="C53" s="271" t="s">
        <v>156</v>
      </c>
      <c r="D53" s="271" t="s">
        <v>156</v>
      </c>
      <c r="E53" s="272">
        <f t="shared" si="3"/>
        <v>400</v>
      </c>
      <c r="F53" s="302">
        <v>400</v>
      </c>
      <c r="G53" s="286" t="s">
        <v>1462</v>
      </c>
      <c r="H53" s="286" t="s">
        <v>1463</v>
      </c>
      <c r="I53" s="286" t="s">
        <v>1464</v>
      </c>
      <c r="J53" s="276"/>
    </row>
    <row r="54" spans="1:10" ht="135" x14ac:dyDescent="0.25">
      <c r="A54" s="270" t="s">
        <v>726</v>
      </c>
      <c r="B54" s="298" t="s">
        <v>9</v>
      </c>
      <c r="C54" s="271" t="s">
        <v>156</v>
      </c>
      <c r="D54" s="271" t="s">
        <v>156</v>
      </c>
      <c r="E54" s="272">
        <f t="shared" si="3"/>
        <v>510</v>
      </c>
      <c r="F54" s="302">
        <v>510</v>
      </c>
      <c r="G54" s="286" t="s">
        <v>1465</v>
      </c>
      <c r="H54" s="286" t="s">
        <v>1461</v>
      </c>
      <c r="I54" s="286" t="s">
        <v>1466</v>
      </c>
      <c r="J54" s="276"/>
    </row>
    <row r="55" spans="1:10" ht="105" x14ac:dyDescent="0.25">
      <c r="A55" s="270" t="s">
        <v>191</v>
      </c>
      <c r="B55" s="298" t="s">
        <v>9</v>
      </c>
      <c r="C55" s="271" t="s">
        <v>156</v>
      </c>
      <c r="D55" s="271" t="s">
        <v>156</v>
      </c>
      <c r="E55" s="272">
        <f t="shared" si="3"/>
        <v>400</v>
      </c>
      <c r="F55" s="302">
        <v>400</v>
      </c>
      <c r="G55" s="286" t="s">
        <v>1467</v>
      </c>
      <c r="H55" s="286" t="s">
        <v>1461</v>
      </c>
      <c r="I55" s="286" t="s">
        <v>1468</v>
      </c>
      <c r="J55" s="276"/>
    </row>
    <row r="56" spans="1:10" ht="135" x14ac:dyDescent="0.25">
      <c r="A56" s="270" t="s">
        <v>1469</v>
      </c>
      <c r="B56" s="298" t="s">
        <v>9</v>
      </c>
      <c r="C56" s="271" t="s">
        <v>156</v>
      </c>
      <c r="D56" s="271" t="s">
        <v>156</v>
      </c>
      <c r="E56" s="272">
        <f t="shared" si="3"/>
        <v>500</v>
      </c>
      <c r="F56" s="302">
        <v>500</v>
      </c>
      <c r="G56" s="286" t="s">
        <v>1470</v>
      </c>
      <c r="H56" s="286" t="s">
        <v>1461</v>
      </c>
      <c r="I56" s="286" t="s">
        <v>1471</v>
      </c>
      <c r="J56" s="276"/>
    </row>
    <row r="57" spans="1:10" ht="195" x14ac:dyDescent="0.25">
      <c r="A57" s="270" t="s">
        <v>405</v>
      </c>
      <c r="B57" s="298" t="s">
        <v>9</v>
      </c>
      <c r="C57" s="271" t="s">
        <v>156</v>
      </c>
      <c r="D57" s="271" t="s">
        <v>156</v>
      </c>
      <c r="E57" s="272">
        <f t="shared" si="3"/>
        <v>165</v>
      </c>
      <c r="F57" s="302">
        <v>165</v>
      </c>
      <c r="G57" s="286" t="s">
        <v>1472</v>
      </c>
      <c r="H57" s="286" t="s">
        <v>1461</v>
      </c>
      <c r="I57" s="286" t="s">
        <v>1473</v>
      </c>
      <c r="J57" s="276"/>
    </row>
    <row r="58" spans="1:10" ht="135" x14ac:dyDescent="0.25">
      <c r="A58" s="270" t="s">
        <v>1474</v>
      </c>
      <c r="B58" s="298" t="s">
        <v>9</v>
      </c>
      <c r="C58" s="271" t="s">
        <v>156</v>
      </c>
      <c r="D58" s="271" t="s">
        <v>156</v>
      </c>
      <c r="E58" s="272">
        <f t="shared" si="3"/>
        <v>400</v>
      </c>
      <c r="F58" s="302">
        <v>400</v>
      </c>
      <c r="G58" s="286" t="s">
        <v>1475</v>
      </c>
      <c r="H58" s="286" t="s">
        <v>1461</v>
      </c>
      <c r="I58" s="286" t="s">
        <v>1476</v>
      </c>
      <c r="J58" s="276"/>
    </row>
  </sheetData>
  <autoFilter ref="A5:J58">
    <filterColumn colId="3">
      <filters blank="1">
        <filter val="vysoká"/>
        <filter val="Vysoká/střední"/>
      </filters>
    </filterColumn>
  </autoFilter>
  <mergeCells count="1">
    <mergeCell ref="A4:I4"/>
  </mergeCells>
  <pageMargins left="0.7" right="0.7" top="0.78740157499999996" bottom="0.78740157499999996" header="0.3" footer="0.3"/>
  <pageSetup paperSize="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84C3129CE6E94F967B3B03A604CB07" ma:contentTypeVersion="4" ma:contentTypeDescription="Create a new document." ma:contentTypeScope="" ma:versionID="5b15f42b28a1f6694b200bcd29ca0385">
  <xsd:schema xmlns:xsd="http://www.w3.org/2001/XMLSchema" xmlns:xs="http://www.w3.org/2001/XMLSchema" xmlns:p="http://schemas.microsoft.com/office/2006/metadata/properties" xmlns:ns2="daddd675-6c83-4598-9286-5be6c838b104" xmlns:ns3="1cb2644d-9f5e-4571-b160-7b65398670a5" targetNamespace="http://schemas.microsoft.com/office/2006/metadata/properties" ma:root="true" ma:fieldsID="445d240aa8edde58139fa56fbeaa5a05" ns2:_="" ns3:_="">
    <xsd:import namespace="daddd675-6c83-4598-9286-5be6c838b104"/>
    <xsd:import namespace="1cb2644d-9f5e-4571-b160-7b65398670a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ddd675-6c83-4598-9286-5be6c838b10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cb2644d-9f5e-4571-b160-7b65398670a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7BE35B-5C3D-4C30-B3E7-5B0C03533A25}">
  <ds:schemaRefs>
    <ds:schemaRef ds:uri="http://purl.org/dc/elements/1.1/"/>
    <ds:schemaRef ds:uri="http://purl.org/dc/dcmitype/"/>
    <ds:schemaRef ds:uri="1cb2644d-9f5e-4571-b160-7b65398670a5"/>
    <ds:schemaRef ds:uri="http://www.w3.org/XML/1998/namespace"/>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daddd675-6c83-4598-9286-5be6c838b104"/>
    <ds:schemaRef ds:uri="http://schemas.microsoft.com/office/2006/metadata/properties"/>
  </ds:schemaRefs>
</ds:datastoreItem>
</file>

<file path=customXml/itemProps2.xml><?xml version="1.0" encoding="utf-8"?>
<ds:datastoreItem xmlns:ds="http://schemas.openxmlformats.org/officeDocument/2006/customXml" ds:itemID="{561870A9-34EE-4519-8F3D-633FBAAED235}">
  <ds:schemaRefs>
    <ds:schemaRef ds:uri="http://schemas.microsoft.com/sharepoint/v3/contenttype/forms"/>
  </ds:schemaRefs>
</ds:datastoreItem>
</file>

<file path=customXml/itemProps3.xml><?xml version="1.0" encoding="utf-8"?>
<ds:datastoreItem xmlns:ds="http://schemas.openxmlformats.org/officeDocument/2006/customXml" ds:itemID="{15D46311-5721-49AE-B282-F5A95F27A9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ddd675-6c83-4598-9286-5be6c838b104"/>
    <ds:schemaRef ds:uri="1cb2644d-9f5e-4571-b160-7b65398670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11</vt:i4>
      </vt:variant>
    </vt:vector>
  </HeadingPairs>
  <TitlesOfParts>
    <vt:vector size="11" baseType="lpstr">
      <vt:lpstr>Souhrn dle kategorií</vt:lpstr>
      <vt:lpstr>SOUHRN dle aktivit</vt:lpstr>
      <vt:lpstr>Projekty_ÚK</vt:lpstr>
      <vt:lpstr>Strat Proj ÚK Restart 4.AP</vt:lpstr>
      <vt:lpstr>Projekty UK další subjekty</vt:lpstr>
      <vt:lpstr>Projekty_MSK</vt:lpstr>
      <vt:lpstr>Projekty_KVK</vt:lpstr>
      <vt:lpstr>MPO podněty</vt:lpstr>
      <vt:lpstr>ČEZ UK</vt:lpstr>
      <vt:lpstr>ČEZ KVK</vt:lpstr>
      <vt:lpstr>ČEZ v MSK</vt:lpstr>
    </vt:vector>
  </TitlesOfParts>
  <Manager/>
  <Company>Ministerstvo pro místní rozvoj</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Křenková Lenka</dc:creator>
  <cp:keywords/>
  <dc:description/>
  <cp:lastModifiedBy>Beránková Ivana</cp:lastModifiedBy>
  <cp:revision/>
  <dcterms:created xsi:type="dcterms:W3CDTF">2020-08-19T06:23:11Z</dcterms:created>
  <dcterms:modified xsi:type="dcterms:W3CDTF">2020-12-08T14:03:43Z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0x0101007984C3129CE6E94F967B3B03A604CB07</vt:lpwstr>
  </property>
</Properties>
</file>